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535" tabRatio="810" activeTab="2"/>
  </bookViews>
  <sheets>
    <sheet name="Cd" sheetId="72" r:id="rId1"/>
    <sheet name="Pb" sheetId="70" r:id="rId2"/>
    <sheet name="Hg" sheetId="68" r:id="rId3"/>
  </sheets>
  <calcPr calcId="152511"/>
</workbook>
</file>

<file path=xl/calcChain.xml><?xml version="1.0" encoding="utf-8"?>
<calcChain xmlns="http://schemas.openxmlformats.org/spreadsheetml/2006/main">
  <c r="F10" i="68" l="1"/>
  <c r="F13" i="68" s="1"/>
  <c r="E10" i="68"/>
  <c r="E13" i="68" s="1"/>
  <c r="AI12" i="68"/>
  <c r="AI9" i="68"/>
  <c r="AI8" i="68"/>
  <c r="AI7" i="68"/>
  <c r="AI6" i="68"/>
  <c r="AI5" i="68"/>
  <c r="AE12" i="68"/>
  <c r="AE9" i="68"/>
  <c r="AE8" i="68"/>
  <c r="AE7" i="68"/>
  <c r="AE6" i="68"/>
  <c r="AE5" i="68"/>
  <c r="L13" i="68"/>
  <c r="L22" i="68" s="1"/>
  <c r="AD12" i="68"/>
  <c r="AD9" i="68"/>
  <c r="AD8" i="68"/>
  <c r="AD7" i="68"/>
  <c r="AD6" i="68"/>
  <c r="AD5" i="68"/>
  <c r="Z10" i="68"/>
  <c r="Z13" i="68" s="1"/>
  <c r="Y10" i="68"/>
  <c r="Y13" i="68" s="1"/>
  <c r="Y25" i="68" s="1"/>
  <c r="X10" i="68"/>
  <c r="W10" i="68"/>
  <c r="W13" i="68" s="1"/>
  <c r="V10" i="68"/>
  <c r="V13" i="68" s="1"/>
  <c r="U10" i="68"/>
  <c r="U13" i="68" s="1"/>
  <c r="T10" i="68"/>
  <c r="T13" i="68" s="1"/>
  <c r="S10" i="68"/>
  <c r="S13" i="68" s="1"/>
  <c r="R10" i="68"/>
  <c r="Q10" i="68"/>
  <c r="Q13" i="68" s="1"/>
  <c r="P10" i="68"/>
  <c r="P13" i="68" s="1"/>
  <c r="O10" i="68"/>
  <c r="O13" i="68" s="1"/>
  <c r="N10" i="68"/>
  <c r="N13" i="68" s="1"/>
  <c r="M10" i="68"/>
  <c r="M13" i="68" s="1"/>
  <c r="L10" i="68"/>
  <c r="K10" i="68"/>
  <c r="K13" i="68" s="1"/>
  <c r="J10" i="68"/>
  <c r="J13" i="68" s="1"/>
  <c r="I10" i="68"/>
  <c r="I13" i="68" s="1"/>
  <c r="H10" i="68"/>
  <c r="H13" i="68" s="1"/>
  <c r="G10" i="68"/>
  <c r="G13" i="68" s="1"/>
  <c r="D10" i="68"/>
  <c r="D13" i="68" s="1"/>
  <c r="C10" i="68"/>
  <c r="AH10" i="68" s="1"/>
  <c r="AA10" i="68"/>
  <c r="AA13" i="68" s="1"/>
  <c r="AB10" i="68"/>
  <c r="AC10" i="68"/>
  <c r="AD5" i="70"/>
  <c r="AC13" i="70"/>
  <c r="AB13" i="70"/>
  <c r="AA13" i="70"/>
  <c r="Z13" i="70"/>
  <c r="Y13" i="70"/>
  <c r="Y16" i="70" s="1"/>
  <c r="X13" i="70"/>
  <c r="W13" i="70"/>
  <c r="V13" i="70"/>
  <c r="U13" i="70"/>
  <c r="T13" i="70"/>
  <c r="S13" i="70"/>
  <c r="R13" i="70"/>
  <c r="Q13" i="70"/>
  <c r="P13" i="70"/>
  <c r="O13" i="70"/>
  <c r="N13" i="70"/>
  <c r="M13" i="70"/>
  <c r="L13" i="70"/>
  <c r="K13" i="70"/>
  <c r="J13" i="70"/>
  <c r="I13" i="70"/>
  <c r="H13" i="70"/>
  <c r="G13" i="70"/>
  <c r="F13" i="70"/>
  <c r="E13" i="70"/>
  <c r="D13" i="70"/>
  <c r="C13" i="70"/>
  <c r="AC10" i="70"/>
  <c r="AB10" i="70"/>
  <c r="AE10" i="70" s="1"/>
  <c r="AA10" i="70"/>
  <c r="Z10" i="70"/>
  <c r="Y10" i="70"/>
  <c r="X10" i="70"/>
  <c r="W10" i="70"/>
  <c r="W16" i="70" s="1"/>
  <c r="V10" i="70"/>
  <c r="U10" i="70"/>
  <c r="U16" i="70" s="1"/>
  <c r="T10" i="70"/>
  <c r="S10" i="70"/>
  <c r="S16" i="70" s="1"/>
  <c r="R10" i="70"/>
  <c r="Q10" i="70"/>
  <c r="P10" i="70"/>
  <c r="O10" i="70"/>
  <c r="N10" i="70"/>
  <c r="M10" i="70"/>
  <c r="L10" i="70"/>
  <c r="K10" i="70"/>
  <c r="J10" i="70"/>
  <c r="I10" i="70"/>
  <c r="H10" i="70"/>
  <c r="H16" i="70" s="1"/>
  <c r="G10" i="70"/>
  <c r="F10" i="70"/>
  <c r="F16" i="70" s="1"/>
  <c r="E10" i="70"/>
  <c r="D10" i="70"/>
  <c r="D16" i="70" s="1"/>
  <c r="C10" i="70"/>
  <c r="AI15" i="70"/>
  <c r="AI14" i="70"/>
  <c r="AI12" i="70"/>
  <c r="AI11" i="70"/>
  <c r="AI9" i="70"/>
  <c r="AI8" i="70"/>
  <c r="AI7" i="70"/>
  <c r="AI6" i="70"/>
  <c r="AI5" i="70"/>
  <c r="AD14" i="72"/>
  <c r="AD12" i="72"/>
  <c r="AD11" i="72"/>
  <c r="AD9" i="72"/>
  <c r="AD8" i="72"/>
  <c r="AD7" i="72"/>
  <c r="AD6" i="72"/>
  <c r="AD5" i="72"/>
  <c r="AD15" i="72"/>
  <c r="AE7" i="72"/>
  <c r="AE9" i="72"/>
  <c r="AE15" i="72"/>
  <c r="AE14" i="72"/>
  <c r="AE12" i="72"/>
  <c r="AE11" i="72"/>
  <c r="AE5" i="72"/>
  <c r="AE6" i="72"/>
  <c r="AE8" i="72"/>
  <c r="AF5" i="72"/>
  <c r="AI15" i="72"/>
  <c r="AI14" i="72"/>
  <c r="AI12" i="72"/>
  <c r="AI11" i="72"/>
  <c r="AI9" i="72"/>
  <c r="AI8" i="72"/>
  <c r="AI7" i="72"/>
  <c r="AI6" i="72"/>
  <c r="AI5" i="72"/>
  <c r="AC13" i="72"/>
  <c r="AB13" i="72"/>
  <c r="AA13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C13" i="72"/>
  <c r="AC10" i="72"/>
  <c r="AB10" i="72"/>
  <c r="AB16" i="72" s="1"/>
  <c r="AA10" i="72"/>
  <c r="AA16" i="72" s="1"/>
  <c r="Z10" i="72"/>
  <c r="Z16" i="72" s="1"/>
  <c r="Y10" i="72"/>
  <c r="Y16" i="72" s="1"/>
  <c r="X10" i="72"/>
  <c r="W10" i="72"/>
  <c r="W16" i="72" s="1"/>
  <c r="V10" i="72"/>
  <c r="V16" i="72" s="1"/>
  <c r="U10" i="72"/>
  <c r="U16" i="72" s="1"/>
  <c r="T10" i="72"/>
  <c r="T16" i="72" s="1"/>
  <c r="S10" i="72"/>
  <c r="S16" i="72" s="1"/>
  <c r="R10" i="72"/>
  <c r="R16" i="72" s="1"/>
  <c r="R29" i="72" s="1"/>
  <c r="Q10" i="72"/>
  <c r="Q16" i="72" s="1"/>
  <c r="P10" i="72"/>
  <c r="O10" i="72"/>
  <c r="O16" i="72" s="1"/>
  <c r="N10" i="72"/>
  <c r="M10" i="72"/>
  <c r="L10" i="72"/>
  <c r="K10" i="72"/>
  <c r="J10" i="72"/>
  <c r="I10" i="72"/>
  <c r="H10" i="72"/>
  <c r="G10" i="72"/>
  <c r="F10" i="72"/>
  <c r="E10" i="72"/>
  <c r="D10" i="72"/>
  <c r="D16" i="72" s="1"/>
  <c r="C10" i="72"/>
  <c r="AF14" i="72"/>
  <c r="AF8" i="72"/>
  <c r="AG12" i="72"/>
  <c r="AG7" i="72"/>
  <c r="AG15" i="70"/>
  <c r="AD14" i="70"/>
  <c r="AG12" i="70"/>
  <c r="AD12" i="70"/>
  <c r="AD11" i="70"/>
  <c r="AD15" i="70"/>
  <c r="AE8" i="70"/>
  <c r="AG7" i="70"/>
  <c r="AG6" i="70"/>
  <c r="AG5" i="70"/>
  <c r="AF5" i="70"/>
  <c r="AE12" i="70"/>
  <c r="AG11" i="70"/>
  <c r="AF11" i="70"/>
  <c r="AE9" i="70"/>
  <c r="AF8" i="70"/>
  <c r="AE6" i="70"/>
  <c r="L20" i="68"/>
  <c r="AH6" i="68"/>
  <c r="AG6" i="68"/>
  <c r="AG5" i="68"/>
  <c r="AF6" i="68"/>
  <c r="AG8" i="68"/>
  <c r="AF8" i="68"/>
  <c r="AG9" i="68"/>
  <c r="AH5" i="68"/>
  <c r="AH7" i="68"/>
  <c r="AF7" i="68"/>
  <c r="AH8" i="68"/>
  <c r="AF9" i="68"/>
  <c r="AH9" i="68"/>
  <c r="AF5" i="68"/>
  <c r="AG7" i="68"/>
  <c r="AF11" i="68"/>
  <c r="AG11" i="68"/>
  <c r="AH12" i="68"/>
  <c r="AG12" i="68"/>
  <c r="AF12" i="68"/>
  <c r="AG8" i="70"/>
  <c r="AE5" i="70"/>
  <c r="AH5" i="70"/>
  <c r="AE11" i="70"/>
  <c r="AH11" i="70"/>
  <c r="AE14" i="70"/>
  <c r="AH9" i="70"/>
  <c r="AH12" i="70"/>
  <c r="AH14" i="70"/>
  <c r="AF9" i="70"/>
  <c r="AF12" i="70"/>
  <c r="AH15" i="70"/>
  <c r="AE15" i="70"/>
  <c r="AF15" i="70"/>
  <c r="AG14" i="70"/>
  <c r="AF14" i="70"/>
  <c r="AH8" i="70"/>
  <c r="AD9" i="70"/>
  <c r="AF6" i="70"/>
  <c r="AH7" i="70"/>
  <c r="AE7" i="70"/>
  <c r="AH6" i="70"/>
  <c r="AD8" i="70"/>
  <c r="AG9" i="70"/>
  <c r="AD6" i="70"/>
  <c r="AD7" i="70"/>
  <c r="AF7" i="70"/>
  <c r="AH12" i="72"/>
  <c r="AG5" i="72"/>
  <c r="AH6" i="72"/>
  <c r="AH9" i="72"/>
  <c r="AH11" i="72"/>
  <c r="AF12" i="72"/>
  <c r="AF6" i="72"/>
  <c r="AH7" i="72"/>
  <c r="AG8" i="72"/>
  <c r="AF9" i="72"/>
  <c r="AH14" i="72"/>
  <c r="AH5" i="72"/>
  <c r="AG6" i="72"/>
  <c r="AF7" i="72"/>
  <c r="AH8" i="72"/>
  <c r="AG9" i="72"/>
  <c r="AG11" i="72"/>
  <c r="AF11" i="72"/>
  <c r="AG14" i="72"/>
  <c r="AF15" i="72"/>
  <c r="AH15" i="72"/>
  <c r="AG15" i="72"/>
  <c r="C13" i="68" l="1"/>
  <c r="AF13" i="68" s="1"/>
  <c r="D26" i="68"/>
  <c r="D20" i="68"/>
  <c r="D23" i="68"/>
  <c r="D27" i="68"/>
  <c r="D24" i="68"/>
  <c r="D28" i="68"/>
  <c r="D21" i="68"/>
  <c r="D25" i="68"/>
  <c r="D22" i="68"/>
  <c r="E22" i="68"/>
  <c r="E21" i="68"/>
  <c r="E23" i="68"/>
  <c r="E27" i="68"/>
  <c r="E20" i="68"/>
  <c r="E24" i="68"/>
  <c r="E26" i="68"/>
  <c r="E28" i="68"/>
  <c r="E25" i="68"/>
  <c r="F22" i="68"/>
  <c r="F24" i="68"/>
  <c r="F26" i="68"/>
  <c r="F20" i="68"/>
  <c r="F21" i="68"/>
  <c r="F28" i="68"/>
  <c r="F27" i="68"/>
  <c r="F23" i="68"/>
  <c r="G25" i="68"/>
  <c r="G26" i="68"/>
  <c r="G27" i="68"/>
  <c r="G28" i="68"/>
  <c r="G24" i="68"/>
  <c r="G23" i="68"/>
  <c r="G22" i="68"/>
  <c r="G21" i="68"/>
  <c r="G20" i="68"/>
  <c r="H21" i="68"/>
  <c r="H22" i="68"/>
  <c r="H28" i="68"/>
  <c r="H20" i="68"/>
  <c r="H23" i="68"/>
  <c r="H24" i="68"/>
  <c r="H26" i="68"/>
  <c r="H27" i="68"/>
  <c r="H25" i="68"/>
  <c r="I21" i="68"/>
  <c r="I25" i="68"/>
  <c r="I27" i="68"/>
  <c r="I24" i="68"/>
  <c r="I22" i="68"/>
  <c r="I20" i="68"/>
  <c r="I28" i="68"/>
  <c r="I26" i="68"/>
  <c r="I23" i="68"/>
  <c r="J24" i="68"/>
  <c r="J27" i="68"/>
  <c r="J20" i="68"/>
  <c r="J21" i="68"/>
  <c r="J28" i="68"/>
  <c r="J22" i="68"/>
  <c r="J25" i="68"/>
  <c r="J23" i="68"/>
  <c r="J26" i="68"/>
  <c r="K25" i="68"/>
  <c r="K20" i="68"/>
  <c r="K21" i="68"/>
  <c r="K22" i="68"/>
  <c r="K23" i="68"/>
  <c r="K24" i="68"/>
  <c r="K26" i="68"/>
  <c r="K27" i="68"/>
  <c r="K28" i="68"/>
  <c r="L28" i="68"/>
  <c r="L27" i="68"/>
  <c r="L21" i="68"/>
  <c r="L24" i="68"/>
  <c r="L26" i="68"/>
  <c r="L23" i="68"/>
  <c r="L25" i="68"/>
  <c r="M20" i="68"/>
  <c r="M27" i="68"/>
  <c r="M21" i="68"/>
  <c r="M23" i="68"/>
  <c r="M28" i="68"/>
  <c r="M26" i="68"/>
  <c r="M24" i="68"/>
  <c r="M22" i="68"/>
  <c r="M25" i="68"/>
  <c r="N23" i="68"/>
  <c r="N20" i="68"/>
  <c r="N25" i="68"/>
  <c r="N24" i="68"/>
  <c r="N26" i="68"/>
  <c r="N22" i="68"/>
  <c r="N28" i="68"/>
  <c r="N21" i="68"/>
  <c r="N27" i="68"/>
  <c r="O20" i="68"/>
  <c r="O26" i="68"/>
  <c r="O27" i="68"/>
  <c r="O28" i="68"/>
  <c r="O24" i="68"/>
  <c r="O23" i="68"/>
  <c r="O22" i="68"/>
  <c r="O21" i="68"/>
  <c r="P23" i="68"/>
  <c r="P28" i="68"/>
  <c r="P20" i="68"/>
  <c r="P24" i="68"/>
  <c r="P21" i="68"/>
  <c r="P26" i="68"/>
  <c r="P22" i="68"/>
  <c r="P27" i="68"/>
  <c r="P25" i="68"/>
  <c r="Q20" i="68"/>
  <c r="Q26" i="68"/>
  <c r="Q28" i="68"/>
  <c r="Q21" i="68"/>
  <c r="Q23" i="68"/>
  <c r="Q27" i="68"/>
  <c r="Q24" i="68"/>
  <c r="Q22" i="68"/>
  <c r="Q25" i="68"/>
  <c r="S20" i="68"/>
  <c r="S26" i="68"/>
  <c r="S27" i="68"/>
  <c r="S21" i="68"/>
  <c r="S22" i="68"/>
  <c r="S28" i="68"/>
  <c r="S23" i="68"/>
  <c r="S25" i="68"/>
  <c r="S24" i="68"/>
  <c r="R13" i="68"/>
  <c r="T21" i="68"/>
  <c r="T26" i="68"/>
  <c r="T20" i="68"/>
  <c r="T24" i="68"/>
  <c r="T27" i="68"/>
  <c r="T23" i="68"/>
  <c r="T25" i="68"/>
  <c r="T22" i="68"/>
  <c r="T28" i="68"/>
  <c r="U21" i="68"/>
  <c r="U20" i="68"/>
  <c r="U22" i="68"/>
  <c r="U28" i="68"/>
  <c r="U26" i="68"/>
  <c r="U24" i="68"/>
  <c r="U27" i="68"/>
  <c r="U25" i="68"/>
  <c r="U23" i="68"/>
  <c r="V20" i="68"/>
  <c r="V26" i="68"/>
  <c r="V22" i="68"/>
  <c r="V21" i="68"/>
  <c r="V27" i="68"/>
  <c r="V23" i="68"/>
  <c r="V25" i="68"/>
  <c r="V28" i="68"/>
  <c r="V24" i="68"/>
  <c r="W25" i="68"/>
  <c r="W20" i="68"/>
  <c r="W21" i="68"/>
  <c r="W22" i="68"/>
  <c r="W23" i="68"/>
  <c r="W24" i="68"/>
  <c r="W28" i="68"/>
  <c r="W27" i="68"/>
  <c r="W26" i="68"/>
  <c r="X13" i="68"/>
  <c r="X27" i="68" s="1"/>
  <c r="X24" i="68"/>
  <c r="Z25" i="68"/>
  <c r="Z22" i="68"/>
  <c r="Z24" i="68"/>
  <c r="Z27" i="68"/>
  <c r="Z28" i="68"/>
  <c r="Z26" i="68"/>
  <c r="Z23" i="68"/>
  <c r="Z21" i="68"/>
  <c r="AA25" i="68"/>
  <c r="AA22" i="68"/>
  <c r="AA24" i="68"/>
  <c r="AA20" i="68"/>
  <c r="AA21" i="68"/>
  <c r="AE10" i="68"/>
  <c r="AA23" i="68"/>
  <c r="AI10" i="68"/>
  <c r="AD10" i="68"/>
  <c r="O25" i="68"/>
  <c r="F25" i="68"/>
  <c r="Y26" i="68"/>
  <c r="Y20" i="68"/>
  <c r="Y27" i="68"/>
  <c r="Y24" i="68"/>
  <c r="Y23" i="68"/>
  <c r="Y22" i="68"/>
  <c r="Y21" i="68"/>
  <c r="Y28" i="68"/>
  <c r="Z20" i="68"/>
  <c r="AA28" i="68"/>
  <c r="AA27" i="68"/>
  <c r="AA26" i="68"/>
  <c r="AF10" i="68"/>
  <c r="AG10" i="68"/>
  <c r="AC16" i="70"/>
  <c r="AC26" i="70" s="1"/>
  <c r="AI13" i="70"/>
  <c r="AE13" i="70"/>
  <c r="AD13" i="70"/>
  <c r="AB16" i="70"/>
  <c r="AB28" i="70" s="1"/>
  <c r="AA16" i="70"/>
  <c r="AA29" i="70" s="1"/>
  <c r="AD10" i="70"/>
  <c r="Z16" i="70"/>
  <c r="Z23" i="70" s="1"/>
  <c r="Z33" i="70"/>
  <c r="Y24" i="70"/>
  <c r="Y27" i="70"/>
  <c r="Y28" i="70"/>
  <c r="Y33" i="70"/>
  <c r="Y31" i="70"/>
  <c r="Y32" i="70"/>
  <c r="Y23" i="70"/>
  <c r="X16" i="70"/>
  <c r="X23" i="70" s="1"/>
  <c r="X29" i="70"/>
  <c r="W23" i="70"/>
  <c r="W28" i="70"/>
  <c r="W29" i="70"/>
  <c r="W34" i="70"/>
  <c r="W31" i="70"/>
  <c r="W30" i="70"/>
  <c r="W32" i="70"/>
  <c r="W27" i="70"/>
  <c r="W26" i="70"/>
  <c r="W25" i="70"/>
  <c r="W33" i="70"/>
  <c r="W24" i="70"/>
  <c r="V16" i="70"/>
  <c r="V28" i="70" s="1"/>
  <c r="V27" i="70"/>
  <c r="T16" i="70"/>
  <c r="T26" i="70" s="1"/>
  <c r="U24" i="70"/>
  <c r="U27" i="70"/>
  <c r="U28" i="70"/>
  <c r="U23" i="70"/>
  <c r="S23" i="70"/>
  <c r="S26" i="70"/>
  <c r="S32" i="70"/>
  <c r="S24" i="70"/>
  <c r="S25" i="70"/>
  <c r="S30" i="70"/>
  <c r="S31" i="70"/>
  <c r="S29" i="70"/>
  <c r="S28" i="70"/>
  <c r="S34" i="70"/>
  <c r="S33" i="70"/>
  <c r="S27" i="70"/>
  <c r="R16" i="70"/>
  <c r="R32" i="70" s="1"/>
  <c r="R29" i="70"/>
  <c r="Q16" i="70"/>
  <c r="Q23" i="70" s="1"/>
  <c r="Q24" i="70"/>
  <c r="P16" i="70"/>
  <c r="P23" i="70" s="1"/>
  <c r="P29" i="70"/>
  <c r="O16" i="70"/>
  <c r="O24" i="70" s="1"/>
  <c r="N16" i="70"/>
  <c r="N24" i="70" s="1"/>
  <c r="N25" i="70"/>
  <c r="N29" i="70"/>
  <c r="N23" i="70"/>
  <c r="N28" i="70"/>
  <c r="M16" i="70"/>
  <c r="M24" i="70" s="1"/>
  <c r="M33" i="70"/>
  <c r="L16" i="70"/>
  <c r="L34" i="70" s="1"/>
  <c r="K16" i="70"/>
  <c r="K25" i="70" s="1"/>
  <c r="J16" i="70"/>
  <c r="J25" i="70" s="1"/>
  <c r="J26" i="70"/>
  <c r="I16" i="70"/>
  <c r="I27" i="70" s="1"/>
  <c r="I24" i="70"/>
  <c r="H32" i="70"/>
  <c r="H26" i="70"/>
  <c r="H24" i="70"/>
  <c r="H23" i="70"/>
  <c r="H31" i="70"/>
  <c r="H29" i="70"/>
  <c r="H27" i="70"/>
  <c r="G16" i="70"/>
  <c r="G28" i="70" s="1"/>
  <c r="G25" i="70"/>
  <c r="F26" i="70"/>
  <c r="F25" i="70"/>
  <c r="F31" i="70"/>
  <c r="F33" i="70"/>
  <c r="F29" i="70"/>
  <c r="F32" i="70"/>
  <c r="F30" i="70"/>
  <c r="F24" i="70"/>
  <c r="F23" i="70"/>
  <c r="E16" i="70"/>
  <c r="E27" i="70" s="1"/>
  <c r="E23" i="70"/>
  <c r="D23" i="70"/>
  <c r="D25" i="70"/>
  <c r="D34" i="70"/>
  <c r="D26" i="70"/>
  <c r="D30" i="70"/>
  <c r="C16" i="70"/>
  <c r="C33" i="70" s="1"/>
  <c r="AH13" i="70"/>
  <c r="C34" i="70"/>
  <c r="C31" i="70"/>
  <c r="N33" i="70"/>
  <c r="H33" i="70"/>
  <c r="N30" i="70"/>
  <c r="X25" i="70"/>
  <c r="H25" i="70"/>
  <c r="Y34" i="70"/>
  <c r="U34" i="70"/>
  <c r="AB32" i="70"/>
  <c r="H30" i="70"/>
  <c r="H28" i="70"/>
  <c r="U30" i="70"/>
  <c r="U32" i="70"/>
  <c r="U33" i="70"/>
  <c r="AC31" i="70"/>
  <c r="U31" i="70"/>
  <c r="U29" i="70"/>
  <c r="H34" i="70"/>
  <c r="P33" i="70"/>
  <c r="Y30" i="70"/>
  <c r="Y29" i="70"/>
  <c r="Y26" i="70"/>
  <c r="U26" i="70"/>
  <c r="M26" i="70"/>
  <c r="Y25" i="70"/>
  <c r="U25" i="70"/>
  <c r="M25" i="70"/>
  <c r="F34" i="70"/>
  <c r="F28" i="70"/>
  <c r="F27" i="70"/>
  <c r="D33" i="70"/>
  <c r="D24" i="70"/>
  <c r="D31" i="70"/>
  <c r="D32" i="70"/>
  <c r="D29" i="70"/>
  <c r="D27" i="70"/>
  <c r="D28" i="70"/>
  <c r="C28" i="70"/>
  <c r="AF13" i="70"/>
  <c r="AG13" i="70"/>
  <c r="AH10" i="70"/>
  <c r="AG10" i="70"/>
  <c r="AF10" i="70"/>
  <c r="AI10" i="70"/>
  <c r="AG13" i="72"/>
  <c r="C16" i="72"/>
  <c r="C25" i="72" s="1"/>
  <c r="AI10" i="72"/>
  <c r="D23" i="72"/>
  <c r="D25" i="72"/>
  <c r="D32" i="72"/>
  <c r="D29" i="72"/>
  <c r="D26" i="72"/>
  <c r="D33" i="72"/>
  <c r="D30" i="72"/>
  <c r="D28" i="72"/>
  <c r="E16" i="72"/>
  <c r="E32" i="72" s="1"/>
  <c r="E28" i="72"/>
  <c r="F16" i="72"/>
  <c r="F31" i="72" s="1"/>
  <c r="F26" i="72"/>
  <c r="G16" i="72"/>
  <c r="G31" i="72" s="1"/>
  <c r="H16" i="72"/>
  <c r="H33" i="72" s="1"/>
  <c r="I16" i="72"/>
  <c r="I25" i="72" s="1"/>
  <c r="I24" i="72"/>
  <c r="J16" i="72"/>
  <c r="J23" i="72" s="1"/>
  <c r="J33" i="72"/>
  <c r="K16" i="72"/>
  <c r="K27" i="72" s="1"/>
  <c r="K26" i="72"/>
  <c r="L16" i="72"/>
  <c r="L27" i="72" s="1"/>
  <c r="L26" i="72"/>
  <c r="M16" i="72"/>
  <c r="M25" i="72" s="1"/>
  <c r="N16" i="72"/>
  <c r="N24" i="72" s="1"/>
  <c r="N25" i="72"/>
  <c r="N30" i="72"/>
  <c r="N34" i="72"/>
  <c r="P16" i="72"/>
  <c r="P27" i="72" s="1"/>
  <c r="O27" i="72"/>
  <c r="O24" i="72"/>
  <c r="O31" i="72"/>
  <c r="O34" i="72"/>
  <c r="O25" i="72"/>
  <c r="O29" i="72"/>
  <c r="O33" i="72"/>
  <c r="O26" i="72"/>
  <c r="O30" i="72"/>
  <c r="O23" i="72"/>
  <c r="O28" i="72"/>
  <c r="O32" i="72"/>
  <c r="Q26" i="72"/>
  <c r="Q29" i="72"/>
  <c r="Q30" i="72"/>
  <c r="Q33" i="72"/>
  <c r="Q28" i="72"/>
  <c r="Q27" i="72"/>
  <c r="Q34" i="72"/>
  <c r="Q32" i="72"/>
  <c r="Q24" i="72"/>
  <c r="Q23" i="72"/>
  <c r="R28" i="72"/>
  <c r="R33" i="72"/>
  <c r="S25" i="72"/>
  <c r="S30" i="72"/>
  <c r="S31" i="72"/>
  <c r="S32" i="72"/>
  <c r="S34" i="72"/>
  <c r="S27" i="72"/>
  <c r="S24" i="72"/>
  <c r="S28" i="72"/>
  <c r="S33" i="72"/>
  <c r="S29" i="72"/>
  <c r="S23" i="72"/>
  <c r="S26" i="72"/>
  <c r="T27" i="72"/>
  <c r="T26" i="72"/>
  <c r="T24" i="72"/>
  <c r="T23" i="72"/>
  <c r="T25" i="72"/>
  <c r="T31" i="72"/>
  <c r="U23" i="72"/>
  <c r="U24" i="72"/>
  <c r="U34" i="72"/>
  <c r="U26" i="72"/>
  <c r="U27" i="72"/>
  <c r="U32" i="72"/>
  <c r="U33" i="72"/>
  <c r="V23" i="72"/>
  <c r="V30" i="72"/>
  <c r="V34" i="72"/>
  <c r="V29" i="72"/>
  <c r="V32" i="72"/>
  <c r="V33" i="72"/>
  <c r="W25" i="72"/>
  <c r="W27" i="72"/>
  <c r="W23" i="72"/>
  <c r="W24" i="72"/>
  <c r="W30" i="72"/>
  <c r="W32" i="72"/>
  <c r="W29" i="72"/>
  <c r="W31" i="72"/>
  <c r="W34" i="72"/>
  <c r="W26" i="72"/>
  <c r="W33" i="72"/>
  <c r="W28" i="72"/>
  <c r="X16" i="72"/>
  <c r="X24" i="72" s="1"/>
  <c r="Y24" i="72"/>
  <c r="Y23" i="72"/>
  <c r="Y26" i="72"/>
  <c r="Y29" i="72"/>
  <c r="Y30" i="72"/>
  <c r="Y33" i="72"/>
  <c r="Y34" i="72"/>
  <c r="Y32" i="72"/>
  <c r="Z25" i="72"/>
  <c r="Z24" i="72"/>
  <c r="Z32" i="72"/>
  <c r="Z33" i="72"/>
  <c r="Z34" i="72"/>
  <c r="Z27" i="72"/>
  <c r="AA25" i="72"/>
  <c r="AA30" i="72"/>
  <c r="AA32" i="72"/>
  <c r="AA23" i="72"/>
  <c r="AA27" i="72"/>
  <c r="AA28" i="72"/>
  <c r="AA33" i="72"/>
  <c r="AA26" i="72"/>
  <c r="AA31" i="72"/>
  <c r="AA24" i="72"/>
  <c r="AA29" i="72"/>
  <c r="AA34" i="72"/>
  <c r="AD13" i="72"/>
  <c r="AB25" i="72"/>
  <c r="AB24" i="72"/>
  <c r="AB23" i="72"/>
  <c r="AH10" i="72"/>
  <c r="AB31" i="72"/>
  <c r="AB27" i="72"/>
  <c r="AI13" i="72"/>
  <c r="AE13" i="72"/>
  <c r="AC16" i="72"/>
  <c r="AC23" i="72" s="1"/>
  <c r="AE10" i="72"/>
  <c r="AD10" i="72"/>
  <c r="R34" i="72"/>
  <c r="AB33" i="72"/>
  <c r="T33" i="72"/>
  <c r="R32" i="72"/>
  <c r="Z30" i="72"/>
  <c r="U30" i="72"/>
  <c r="Z29" i="72"/>
  <c r="U29" i="72"/>
  <c r="AB28" i="72"/>
  <c r="T28" i="72"/>
  <c r="Y27" i="72"/>
  <c r="AB26" i="72"/>
  <c r="R25" i="72"/>
  <c r="U28" i="72"/>
  <c r="Y28" i="72"/>
  <c r="Q31" i="72"/>
  <c r="U31" i="72"/>
  <c r="R27" i="72"/>
  <c r="V25" i="72"/>
  <c r="R24" i="72"/>
  <c r="Z23" i="72"/>
  <c r="V31" i="72"/>
  <c r="R30" i="72"/>
  <c r="V27" i="72"/>
  <c r="V24" i="72"/>
  <c r="AB34" i="72"/>
  <c r="X34" i="72"/>
  <c r="T34" i="72"/>
  <c r="AB32" i="72"/>
  <c r="X32" i="72"/>
  <c r="T32" i="72"/>
  <c r="P32" i="72"/>
  <c r="Y31" i="72"/>
  <c r="R31" i="72"/>
  <c r="AB30" i="72"/>
  <c r="T30" i="72"/>
  <c r="AB29" i="72"/>
  <c r="T29" i="72"/>
  <c r="Z26" i="72"/>
  <c r="V26" i="72"/>
  <c r="R26" i="72"/>
  <c r="Y25" i="72"/>
  <c r="U25" i="72"/>
  <c r="Q25" i="72"/>
  <c r="R23" i="72"/>
  <c r="V28" i="72"/>
  <c r="Z28" i="72"/>
  <c r="Z31" i="72"/>
  <c r="L30" i="72"/>
  <c r="J28" i="72"/>
  <c r="D24" i="72"/>
  <c r="D34" i="72"/>
  <c r="D31" i="72"/>
  <c r="D27" i="72"/>
  <c r="AH13" i="72"/>
  <c r="AF13" i="72"/>
  <c r="AF10" i="72"/>
  <c r="AG10" i="72"/>
  <c r="C25" i="68" l="1"/>
  <c r="C22" i="68"/>
  <c r="C27" i="68"/>
  <c r="C28" i="68"/>
  <c r="C24" i="68"/>
  <c r="C21" i="68"/>
  <c r="C26" i="68"/>
  <c r="C23" i="68"/>
  <c r="C20" i="68"/>
  <c r="AG13" i="68"/>
  <c r="R26" i="68"/>
  <c r="R27" i="68"/>
  <c r="R20" i="68"/>
  <c r="R21" i="68"/>
  <c r="R22" i="68"/>
  <c r="R23" i="68"/>
  <c r="R24" i="68"/>
  <c r="R28" i="68"/>
  <c r="R25" i="68"/>
  <c r="X26" i="68"/>
  <c r="X20" i="68"/>
  <c r="X22" i="68"/>
  <c r="X23" i="68"/>
  <c r="X28" i="68"/>
  <c r="X21" i="68"/>
  <c r="X25" i="68"/>
  <c r="AC29" i="70"/>
  <c r="AC32" i="70"/>
  <c r="AC34" i="70"/>
  <c r="AC33" i="70"/>
  <c r="AC28" i="70"/>
  <c r="AC27" i="70"/>
  <c r="AC25" i="70"/>
  <c r="AC30" i="70"/>
  <c r="AC24" i="70"/>
  <c r="AC23" i="70"/>
  <c r="AB33" i="70"/>
  <c r="AB34" i="70"/>
  <c r="AB23" i="70"/>
  <c r="AB30" i="70"/>
  <c r="AB26" i="70"/>
  <c r="AB27" i="70"/>
  <c r="AB31" i="70"/>
  <c r="AB24" i="70"/>
  <c r="AB29" i="70"/>
  <c r="AB25" i="70"/>
  <c r="AA24" i="70"/>
  <c r="AA25" i="70"/>
  <c r="AA31" i="70"/>
  <c r="AA30" i="70"/>
  <c r="AA34" i="70"/>
  <c r="AA32" i="70"/>
  <c r="AA23" i="70"/>
  <c r="AA28" i="70"/>
  <c r="AD16" i="70"/>
  <c r="AA33" i="70"/>
  <c r="AA26" i="70"/>
  <c r="AA27" i="70"/>
  <c r="Z29" i="70"/>
  <c r="Z31" i="70"/>
  <c r="Z26" i="70"/>
  <c r="Z25" i="70"/>
  <c r="Z24" i="70"/>
  <c r="Z27" i="70"/>
  <c r="Z34" i="70"/>
  <c r="AE16" i="70"/>
  <c r="Z30" i="70"/>
  <c r="Z32" i="70"/>
  <c r="Z28" i="70"/>
  <c r="X24" i="70"/>
  <c r="X34" i="70"/>
  <c r="X30" i="70"/>
  <c r="X31" i="70"/>
  <c r="X28" i="70"/>
  <c r="X32" i="70"/>
  <c r="X33" i="70"/>
  <c r="X27" i="70"/>
  <c r="X26" i="70"/>
  <c r="V31" i="70"/>
  <c r="V29" i="70"/>
  <c r="V25" i="70"/>
  <c r="V34" i="70"/>
  <c r="V24" i="70"/>
  <c r="V33" i="70"/>
  <c r="V30" i="70"/>
  <c r="V26" i="70"/>
  <c r="V32" i="70"/>
  <c r="V23" i="70"/>
  <c r="T34" i="70"/>
  <c r="T30" i="70"/>
  <c r="T27" i="70"/>
  <c r="T29" i="70"/>
  <c r="T25" i="70"/>
  <c r="T23" i="70"/>
  <c r="T24" i="70"/>
  <c r="T33" i="70"/>
  <c r="T32" i="70"/>
  <c r="T28" i="70"/>
  <c r="T31" i="70"/>
  <c r="R27" i="70"/>
  <c r="R31" i="70"/>
  <c r="R24" i="70"/>
  <c r="R25" i="70"/>
  <c r="R23" i="70"/>
  <c r="R28" i="70"/>
  <c r="R30" i="70"/>
  <c r="R33" i="70"/>
  <c r="R26" i="70"/>
  <c r="R34" i="70"/>
  <c r="Q31" i="70"/>
  <c r="Q29" i="70"/>
  <c r="Q33" i="70"/>
  <c r="Q30" i="70"/>
  <c r="Q28" i="70"/>
  <c r="Q34" i="70"/>
  <c r="Q27" i="70"/>
  <c r="Q25" i="70"/>
  <c r="Q26" i="70"/>
  <c r="Q32" i="70"/>
  <c r="P25" i="70"/>
  <c r="P30" i="70"/>
  <c r="P31" i="70"/>
  <c r="P28" i="70"/>
  <c r="P32" i="70"/>
  <c r="P26" i="70"/>
  <c r="P24" i="70"/>
  <c r="P34" i="70"/>
  <c r="P27" i="70"/>
  <c r="O31" i="70"/>
  <c r="O25" i="70"/>
  <c r="O30" i="70"/>
  <c r="O23" i="70"/>
  <c r="O26" i="70"/>
  <c r="O33" i="70"/>
  <c r="O28" i="70"/>
  <c r="O32" i="70"/>
  <c r="O34" i="70"/>
  <c r="O29" i="70"/>
  <c r="O27" i="70"/>
  <c r="N34" i="70"/>
  <c r="N31" i="70"/>
  <c r="N27" i="70"/>
  <c r="N32" i="70"/>
  <c r="N26" i="70"/>
  <c r="M31" i="70"/>
  <c r="M27" i="70"/>
  <c r="M28" i="70"/>
  <c r="M32" i="70"/>
  <c r="M23" i="70"/>
  <c r="M30" i="70"/>
  <c r="M34" i="70"/>
  <c r="M29" i="70"/>
  <c r="L32" i="70"/>
  <c r="L26" i="70"/>
  <c r="L25" i="70"/>
  <c r="L30" i="70"/>
  <c r="L23" i="70"/>
  <c r="L28" i="70"/>
  <c r="L31" i="70"/>
  <c r="L24" i="70"/>
  <c r="L29" i="70"/>
  <c r="L27" i="70"/>
  <c r="L33" i="70"/>
  <c r="K26" i="70"/>
  <c r="K32" i="70"/>
  <c r="K23" i="70"/>
  <c r="K27" i="70"/>
  <c r="K33" i="70"/>
  <c r="K30" i="70"/>
  <c r="K29" i="70"/>
  <c r="K34" i="70"/>
  <c r="K24" i="70"/>
  <c r="K31" i="70"/>
  <c r="K28" i="70"/>
  <c r="J33" i="70"/>
  <c r="J32" i="70"/>
  <c r="J24" i="70"/>
  <c r="J23" i="70"/>
  <c r="J31" i="70"/>
  <c r="J29" i="70"/>
  <c r="J30" i="70"/>
  <c r="J28" i="70"/>
  <c r="J34" i="70"/>
  <c r="J27" i="70"/>
  <c r="I32" i="70"/>
  <c r="I34" i="70"/>
  <c r="I25" i="70"/>
  <c r="I28" i="70"/>
  <c r="I29" i="70"/>
  <c r="I26" i="70"/>
  <c r="I33" i="70"/>
  <c r="I31" i="70"/>
  <c r="I30" i="70"/>
  <c r="I23" i="70"/>
  <c r="G33" i="70"/>
  <c r="G34" i="70"/>
  <c r="G24" i="70"/>
  <c r="G27" i="70"/>
  <c r="G32" i="70"/>
  <c r="G31" i="70"/>
  <c r="G30" i="70"/>
  <c r="G26" i="70"/>
  <c r="G23" i="70"/>
  <c r="G29" i="70"/>
  <c r="E28" i="70"/>
  <c r="E24" i="70"/>
  <c r="E26" i="70"/>
  <c r="E30" i="70"/>
  <c r="E25" i="70"/>
  <c r="E32" i="70"/>
  <c r="E34" i="70"/>
  <c r="E29" i="70"/>
  <c r="E33" i="70"/>
  <c r="E31" i="70"/>
  <c r="C27" i="70"/>
  <c r="C25" i="70"/>
  <c r="C23" i="70"/>
  <c r="C30" i="70"/>
  <c r="AI16" i="70"/>
  <c r="C24" i="70"/>
  <c r="AF16" i="70"/>
  <c r="AG16" i="70"/>
  <c r="C32" i="70"/>
  <c r="C29" i="70"/>
  <c r="C26" i="70"/>
  <c r="AH16" i="70"/>
  <c r="C29" i="72"/>
  <c r="C28" i="72"/>
  <c r="C32" i="72"/>
  <c r="C34" i="72"/>
  <c r="AH16" i="72"/>
  <c r="C23" i="72"/>
  <c r="C31" i="72"/>
  <c r="C27" i="72"/>
  <c r="AG16" i="72"/>
  <c r="C24" i="72"/>
  <c r="C26" i="72"/>
  <c r="AF16" i="72"/>
  <c r="C30" i="72"/>
  <c r="C33" i="72"/>
  <c r="E33" i="72"/>
  <c r="E23" i="72"/>
  <c r="E34" i="72"/>
  <c r="E26" i="72"/>
  <c r="E24" i="72"/>
  <c r="E25" i="72"/>
  <c r="E27" i="72"/>
  <c r="E29" i="72"/>
  <c r="E30" i="72"/>
  <c r="E31" i="72"/>
  <c r="F29" i="72"/>
  <c r="F25" i="72"/>
  <c r="F32" i="72"/>
  <c r="F30" i="72"/>
  <c r="F23" i="72"/>
  <c r="F27" i="72"/>
  <c r="F28" i="72"/>
  <c r="F33" i="72"/>
  <c r="F34" i="72"/>
  <c r="F24" i="72"/>
  <c r="G34" i="72"/>
  <c r="G33" i="72"/>
  <c r="G30" i="72"/>
  <c r="G32" i="72"/>
  <c r="G28" i="72"/>
  <c r="G29" i="72"/>
  <c r="G23" i="72"/>
  <c r="G27" i="72"/>
  <c r="G24" i="72"/>
  <c r="G25" i="72"/>
  <c r="G26" i="72"/>
  <c r="H23" i="72"/>
  <c r="H26" i="72"/>
  <c r="H24" i="72"/>
  <c r="H34" i="72"/>
  <c r="H25" i="72"/>
  <c r="H28" i="72"/>
  <c r="H30" i="72"/>
  <c r="H27" i="72"/>
  <c r="H31" i="72"/>
  <c r="H32" i="72"/>
  <c r="H29" i="72"/>
  <c r="I31" i="72"/>
  <c r="I33" i="72"/>
  <c r="I27" i="72"/>
  <c r="I28" i="72"/>
  <c r="I23" i="72"/>
  <c r="I26" i="72"/>
  <c r="I32" i="72"/>
  <c r="I30" i="72"/>
  <c r="I34" i="72"/>
  <c r="I29" i="72"/>
  <c r="J27" i="72"/>
  <c r="J25" i="72"/>
  <c r="J31" i="72"/>
  <c r="J32" i="72"/>
  <c r="J26" i="72"/>
  <c r="J24" i="72"/>
  <c r="J34" i="72"/>
  <c r="J30" i="72"/>
  <c r="J29" i="72"/>
  <c r="K29" i="72"/>
  <c r="K32" i="72"/>
  <c r="K31" i="72"/>
  <c r="K23" i="72"/>
  <c r="K30" i="72"/>
  <c r="K25" i="72"/>
  <c r="K24" i="72"/>
  <c r="K34" i="72"/>
  <c r="K28" i="72"/>
  <c r="K33" i="72"/>
  <c r="L33" i="72"/>
  <c r="L23" i="72"/>
  <c r="L32" i="72"/>
  <c r="L31" i="72"/>
  <c r="L34" i="72"/>
  <c r="L25" i="72"/>
  <c r="L28" i="72"/>
  <c r="L24" i="72"/>
  <c r="L29" i="72"/>
  <c r="M33" i="72"/>
  <c r="M26" i="72"/>
  <c r="M24" i="72"/>
  <c r="M28" i="72"/>
  <c r="M23" i="72"/>
  <c r="M29" i="72"/>
  <c r="M34" i="72"/>
  <c r="M31" i="72"/>
  <c r="M27" i="72"/>
  <c r="M30" i="72"/>
  <c r="M32" i="72"/>
  <c r="N26" i="72"/>
  <c r="N27" i="72"/>
  <c r="N31" i="72"/>
  <c r="N23" i="72"/>
  <c r="N28" i="72"/>
  <c r="N29" i="72"/>
  <c r="N32" i="72"/>
  <c r="N33" i="72"/>
  <c r="P29" i="72"/>
  <c r="P34" i="72"/>
  <c r="P24" i="72"/>
  <c r="P26" i="72"/>
  <c r="P28" i="72"/>
  <c r="P30" i="72"/>
  <c r="P23" i="72"/>
  <c r="P31" i="72"/>
  <c r="P33" i="72"/>
  <c r="P25" i="72"/>
  <c r="X31" i="72"/>
  <c r="X29" i="72"/>
  <c r="X33" i="72"/>
  <c r="X27" i="72"/>
  <c r="X23" i="72"/>
  <c r="X26" i="72"/>
  <c r="X25" i="72"/>
  <c r="X30" i="72"/>
  <c r="X28" i="72"/>
  <c r="AC33" i="72"/>
  <c r="AC32" i="72"/>
  <c r="AC25" i="72"/>
  <c r="AI16" i="72"/>
  <c r="AC30" i="72"/>
  <c r="AC24" i="72"/>
  <c r="AD16" i="72"/>
  <c r="AC29" i="72"/>
  <c r="AE16" i="72"/>
  <c r="AC34" i="72"/>
  <c r="AC26" i="72"/>
  <c r="AC31" i="72"/>
  <c r="AC28" i="72"/>
  <c r="AC27" i="72"/>
  <c r="AI11" i="68"/>
  <c r="AE11" i="68"/>
  <c r="AC13" i="68"/>
  <c r="AC28" i="68" s="1"/>
  <c r="AI13" i="68" l="1"/>
  <c r="AC21" i="68"/>
  <c r="AC27" i="68"/>
  <c r="AC23" i="68"/>
  <c r="AC20" i="68"/>
  <c r="AC22" i="68"/>
  <c r="AE13" i="68"/>
  <c r="AC24" i="68"/>
  <c r="AC26" i="68"/>
  <c r="AC25" i="68"/>
  <c r="AB24" i="68"/>
  <c r="AH11" i="68"/>
  <c r="AD11" i="68"/>
  <c r="AB13" i="68"/>
  <c r="AH13" i="68" s="1"/>
  <c r="AB26" i="68" l="1"/>
  <c r="AB27" i="68"/>
  <c r="AB25" i="68"/>
  <c r="AB23" i="68"/>
  <c r="AB22" i="68"/>
  <c r="AD13" i="68"/>
  <c r="AB20" i="68"/>
  <c r="AB21" i="68"/>
  <c r="AB28" i="68"/>
</calcChain>
</file>

<file path=xl/sharedStrings.xml><?xml version="1.0" encoding="utf-8"?>
<sst xmlns="http://schemas.openxmlformats.org/spreadsheetml/2006/main" count="130" uniqueCount="34">
  <si>
    <t>Atliekų deginimas ir gaisrai(namų, automobilių)</t>
  </si>
  <si>
    <t>Ūkio sektorius</t>
  </si>
  <si>
    <t>Ūkio pasektoris</t>
  </si>
  <si>
    <t>Energetika</t>
  </si>
  <si>
    <t>Pokytis, proc.</t>
  </si>
  <si>
    <t>Dalis nuo viso kiekio, proc.</t>
  </si>
  <si>
    <t>Viešoji elektros ir šilumos gamyba</t>
  </si>
  <si>
    <t>Naftos produktų gamyba ir paskirstymas</t>
  </si>
  <si>
    <t>viso</t>
  </si>
  <si>
    <t>VISO</t>
  </si>
  <si>
    <t>Stacionarus ir mobilus deginimas pramonėje ir statyboje</t>
  </si>
  <si>
    <t>Stacionarus deginimas namų ūkiuose</t>
  </si>
  <si>
    <t>Stacionarus ir mobilus deginimas žemės ūkyje, paslaugų s. ir pan.</t>
  </si>
  <si>
    <t>Kiekis, tonomis</t>
  </si>
  <si>
    <t>2013/1990</t>
  </si>
  <si>
    <t>2014/1990</t>
  </si>
  <si>
    <t>2015/1990</t>
  </si>
  <si>
    <t>&lt;0%</t>
  </si>
  <si>
    <t>Išmestas į aplinkos orą gyvsidabrio (Hg) kiekis Lietuvos ūkyje</t>
  </si>
  <si>
    <t>Išmesto į aplinkos orą gyvsidabrio (Hg) kiekio pasiskirstymas pagal ūkio sektorius</t>
  </si>
  <si>
    <t>Pramonė ir transportas</t>
  </si>
  <si>
    <t>Transportas</t>
  </si>
  <si>
    <t>Kelių transportas</t>
  </si>
  <si>
    <t>Kitas transportas</t>
  </si>
  <si>
    <t>Pramonė</t>
  </si>
  <si>
    <t>Išmestas į aplinkos orą švino kiekis Lietuvos ūkyje</t>
  </si>
  <si>
    <t>Išmesto į aplinkos orą švino kiekio pasiskirstymas pagal ūkio sektorius</t>
  </si>
  <si>
    <t>-*) Tolimųjų tarpvalstybinių oro teršalų pernašų Konvencijos Sunkiųjų metalų protokolo įpareigojimas Lietuvai</t>
  </si>
  <si>
    <t>Išmestas į aplinkos orą kadmio kiekis Lietuvos ūkyje</t>
  </si>
  <si>
    <t>Išmesto į aplinkos orą kadmio kiekio pasiskirstymas pagal ūkio sektorius</t>
  </si>
  <si>
    <t>2016/2015</t>
  </si>
  <si>
    <t>2016/2014</t>
  </si>
  <si>
    <t>2016/1990</t>
  </si>
  <si>
    <t>Įpareigojimas 2016/1990 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</si>
</sst>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"/>
  </numFmts>
  <fonts count="30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  <charset val="186"/>
    </font>
    <font>
      <b/>
      <sz val="9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b/>
      <sz val="12"/>
      <color theme="1"/>
      <name val="Arial"/>
      <family val="2"/>
      <charset val="186"/>
    </font>
    <font>
      <sz val="8"/>
      <color theme="1" tint="4.9989318521683403E-2"/>
      <name val="Arial"/>
      <family val="2"/>
      <charset val="186"/>
    </font>
    <font>
      <b/>
      <sz val="12"/>
      <color theme="1" tint="4.9989318521683403E-2"/>
      <name val="Arial"/>
      <family val="2"/>
      <charset val="186"/>
    </font>
    <font>
      <sz val="8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6" fillId="3" borderId="1">
      <alignment horizontal="right" vertical="center"/>
    </xf>
    <xf numFmtId="0" fontId="8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2">
      <alignment horizontal="right" vertical="center"/>
    </xf>
    <xf numFmtId="0" fontId="6" fillId="4" borderId="3">
      <alignment horizontal="right" vertical="center"/>
    </xf>
    <xf numFmtId="0" fontId="6" fillId="4" borderId="4">
      <alignment horizontal="right" vertical="center"/>
    </xf>
    <xf numFmtId="0" fontId="6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6" fillId="0" borderId="6">
      <alignment horizontal="left" vertical="top" wrapText="1"/>
    </xf>
    <xf numFmtId="0" fontId="1" fillId="0" borderId="7"/>
    <xf numFmtId="0" fontId="7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9" fillId="3" borderId="0" applyBorder="0">
      <alignment horizontal="right" vertical="center"/>
    </xf>
    <xf numFmtId="0" fontId="4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0" fillId="0" borderId="0"/>
    <xf numFmtId="0" fontId="10" fillId="0" borderId="0" applyNumberFormat="0" applyFill="0" applyBorder="0" applyAlignment="0" applyProtection="0"/>
    <xf numFmtId="0" fontId="2" fillId="0" borderId="0"/>
  </cellStyleXfs>
  <cellXfs count="93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9" fontId="13" fillId="0" borderId="0" xfId="0" applyNumberFormat="1" applyFont="1"/>
    <xf numFmtId="0" fontId="0" fillId="0" borderId="0" xfId="0" applyFill="1"/>
    <xf numFmtId="0" fontId="15" fillId="0" borderId="0" xfId="0" quotePrefix="1" applyFont="1" applyAlignment="1">
      <alignment horizontal="left"/>
    </xf>
    <xf numFmtId="10" fontId="12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22" fillId="0" borderId="10" xfId="0" quotePrefix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/>
    </xf>
    <xf numFmtId="165" fontId="24" fillId="0" borderId="1" xfId="0" applyNumberFormat="1" applyFont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164" fontId="19" fillId="7" borderId="1" xfId="0" applyNumberFormat="1" applyFont="1" applyFill="1" applyBorder="1" applyAlignment="1">
      <alignment horizontal="center" vertical="center" wrapText="1"/>
    </xf>
    <xf numFmtId="165" fontId="19" fillId="7" borderId="1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0" fontId="12" fillId="0" borderId="1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0" fillId="7" borderId="1" xfId="0" applyNumberFormat="1" applyFont="1" applyFill="1" applyBorder="1" applyAlignment="1">
      <alignment horizontal="center" vertical="center" wrapText="1"/>
    </xf>
    <xf numFmtId="164" fontId="12" fillId="7" borderId="8" xfId="0" applyNumberFormat="1" applyFont="1" applyFill="1" applyBorder="1" applyAlignment="1">
      <alignment horizontal="center" vertical="center" wrapText="1"/>
    </xf>
    <xf numFmtId="164" fontId="29" fillId="7" borderId="1" xfId="35" applyNumberFormat="1" applyFont="1" applyFill="1" applyBorder="1" applyAlignment="1" applyProtection="1">
      <alignment horizontal="center" vertical="center" wrapText="1"/>
      <protection locked="0"/>
    </xf>
    <xf numFmtId="164" fontId="12" fillId="7" borderId="10" xfId="0" applyNumberFormat="1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1" xfId="0" quotePrefix="1" applyFont="1" applyFill="1" applyBorder="1" applyAlignment="1">
      <alignment horizontal="center" vertical="center" wrapText="1"/>
    </xf>
    <xf numFmtId="164" fontId="12" fillId="7" borderId="12" xfId="0" applyNumberFormat="1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6" fontId="0" fillId="7" borderId="0" xfId="0" applyNumberFormat="1" applyFill="1"/>
    <xf numFmtId="9" fontId="13" fillId="7" borderId="0" xfId="0" applyNumberFormat="1" applyFont="1" applyFill="1"/>
    <xf numFmtId="164" fontId="27" fillId="7" borderId="1" xfId="0" applyNumberFormat="1" applyFont="1" applyFill="1" applyBorder="1" applyAlignment="1">
      <alignment horizontal="center" vertical="center" wrapText="1"/>
    </xf>
    <xf numFmtId="164" fontId="16" fillId="7" borderId="1" xfId="0" applyNumberFormat="1" applyFont="1" applyFill="1" applyBorder="1" applyAlignment="1">
      <alignment horizontal="center" vertical="center" wrapText="1"/>
    </xf>
    <xf numFmtId="164" fontId="28" fillId="7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9" fontId="21" fillId="0" borderId="8" xfId="0" quotePrefix="1" applyNumberFormat="1" applyFont="1" applyBorder="1" applyAlignment="1">
      <alignment horizontal="center" wrapText="1"/>
    </xf>
    <xf numFmtId="9" fontId="21" fillId="0" borderId="9" xfId="0" quotePrefix="1" applyNumberFormat="1" applyFont="1" applyBorder="1" applyAlignment="1">
      <alignment horizontal="center" wrapText="1"/>
    </xf>
    <xf numFmtId="9" fontId="21" fillId="0" borderId="10" xfId="0" quotePrefix="1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9" fontId="21" fillId="0" borderId="8" xfId="0" quotePrefix="1" applyNumberFormat="1" applyFont="1" applyBorder="1" applyAlignment="1">
      <alignment horizontal="center"/>
    </xf>
    <xf numFmtId="9" fontId="21" fillId="0" borderId="9" xfId="0" quotePrefix="1" applyNumberFormat="1" applyFont="1" applyBorder="1" applyAlignment="1">
      <alignment horizontal="center"/>
    </xf>
    <xf numFmtId="9" fontId="21" fillId="0" borderId="10" xfId="0" quotePrefix="1" applyNumberFormat="1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41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KP_thin_border_dark_grey" xfId="26"/>
    <cellStyle name="Normal 2" xfId="27"/>
    <cellStyle name="Normal GHG Numbers (0.00)" xfId="28"/>
    <cellStyle name="Normal GHG Textfiels Bold" xfId="29"/>
    <cellStyle name="Normal GHG whole table" xfId="30"/>
    <cellStyle name="Normal GHG-Shade" xfId="31"/>
    <cellStyle name="Normal GHG-Shade 2" xfId="32"/>
    <cellStyle name="Normál_Munka1" xfId="33"/>
    <cellStyle name="Shade" xfId="34"/>
    <cellStyle name="Standard 2" xfId="35"/>
    <cellStyle name="Standard 2 2" xfId="36"/>
    <cellStyle name="Standard 3 2" xfId="37"/>
    <cellStyle name="Standard 6" xfId="38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topLeftCell="C1" zoomScale="90" zoomScaleNormal="90" workbookViewId="0">
      <selection activeCell="AI16" sqref="AI16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6" max="36" width="10.85546875" customWidth="1"/>
  </cols>
  <sheetData>
    <row r="1" spans="1:36" ht="15.75" x14ac:dyDescent="0.25">
      <c r="A1" s="1" t="s">
        <v>28</v>
      </c>
    </row>
    <row r="3" spans="1:36" ht="14.1" customHeight="1" x14ac:dyDescent="0.2">
      <c r="A3" s="52" t="s">
        <v>1</v>
      </c>
      <c r="B3" s="52" t="s">
        <v>2</v>
      </c>
      <c r="C3" s="70" t="s">
        <v>13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  <c r="AD3" s="69" t="s">
        <v>4</v>
      </c>
      <c r="AE3" s="69"/>
      <c r="AF3" s="69"/>
      <c r="AG3" s="69"/>
      <c r="AH3" s="69"/>
      <c r="AI3" s="69"/>
      <c r="AJ3" s="64" t="s">
        <v>33</v>
      </c>
    </row>
    <row r="4" spans="1:36" ht="24" x14ac:dyDescent="0.2">
      <c r="A4" s="52"/>
      <c r="B4" s="52"/>
      <c r="C4" s="12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2">
        <v>1998</v>
      </c>
      <c r="L4" s="12">
        <v>1999</v>
      </c>
      <c r="M4" s="12">
        <v>2000</v>
      </c>
      <c r="N4" s="12">
        <v>2001</v>
      </c>
      <c r="O4" s="12">
        <v>2002</v>
      </c>
      <c r="P4" s="12">
        <v>2003</v>
      </c>
      <c r="Q4" s="12">
        <v>2004</v>
      </c>
      <c r="R4" s="12">
        <v>2005</v>
      </c>
      <c r="S4" s="12">
        <v>2006</v>
      </c>
      <c r="T4" s="12">
        <v>2007</v>
      </c>
      <c r="U4" s="12">
        <v>2008</v>
      </c>
      <c r="V4" s="12">
        <v>2009</v>
      </c>
      <c r="W4" s="12">
        <v>2010</v>
      </c>
      <c r="X4" s="12">
        <v>2011</v>
      </c>
      <c r="Y4" s="12">
        <v>2012</v>
      </c>
      <c r="Z4" s="12">
        <v>2013</v>
      </c>
      <c r="AA4" s="12">
        <v>2014</v>
      </c>
      <c r="AB4" s="12">
        <v>2015</v>
      </c>
      <c r="AC4" s="12">
        <v>2016</v>
      </c>
      <c r="AD4" s="14" t="s">
        <v>30</v>
      </c>
      <c r="AE4" s="14" t="s">
        <v>31</v>
      </c>
      <c r="AF4" s="14" t="s">
        <v>14</v>
      </c>
      <c r="AG4" s="14" t="s">
        <v>15</v>
      </c>
      <c r="AH4" s="14" t="s">
        <v>16</v>
      </c>
      <c r="AI4" s="14" t="s">
        <v>32</v>
      </c>
      <c r="AJ4" s="65"/>
    </row>
    <row r="5" spans="1:36" ht="12.95" customHeight="1" x14ac:dyDescent="0.2">
      <c r="A5" s="53" t="s">
        <v>3</v>
      </c>
      <c r="B5" s="9" t="s">
        <v>6</v>
      </c>
      <c r="C5" s="24">
        <v>7.1096603937570932E-2</v>
      </c>
      <c r="D5" s="24">
        <v>8.585349984872391E-2</v>
      </c>
      <c r="E5" s="24">
        <v>5.1615863124589934E-2</v>
      </c>
      <c r="F5" s="24">
        <v>4.8695983490774412E-2</v>
      </c>
      <c r="G5" s="24">
        <v>4.8015900609890749E-2</v>
      </c>
      <c r="H5" s="24">
        <v>3.74218277E-2</v>
      </c>
      <c r="I5" s="24">
        <v>4.0899289549999995E-2</v>
      </c>
      <c r="J5" s="24">
        <v>3.65790296E-2</v>
      </c>
      <c r="K5" s="24">
        <v>5.5762299549999984E-2</v>
      </c>
      <c r="L5" s="24">
        <v>3.5838275249999996E-2</v>
      </c>
      <c r="M5" s="24">
        <v>2.7797213300000005E-2</v>
      </c>
      <c r="N5" s="24">
        <v>4.0488396399999994E-2</v>
      </c>
      <c r="O5" s="24">
        <v>5.1606081950000014E-2</v>
      </c>
      <c r="P5" s="24">
        <v>5.533764330000001E-2</v>
      </c>
      <c r="Q5" s="24">
        <v>6.7756231550000004E-2</v>
      </c>
      <c r="R5" s="24">
        <v>3.0929105732664906E-2</v>
      </c>
      <c r="S5" s="24">
        <v>2.0812025519537411E-2</v>
      </c>
      <c r="T5" s="24">
        <v>2.0382201535181613E-2</v>
      </c>
      <c r="U5" s="24">
        <v>2.5218097332108658E-2</v>
      </c>
      <c r="V5" s="24">
        <v>2.959904763267629E-2</v>
      </c>
      <c r="W5" s="24">
        <v>2.3562771587542608E-2</v>
      </c>
      <c r="X5" s="24">
        <v>1.7388620489485744E-2</v>
      </c>
      <c r="Y5" s="24">
        <v>2.2091751648461142E-2</v>
      </c>
      <c r="Z5" s="24">
        <v>1.4547451220679112E-2</v>
      </c>
      <c r="AA5" s="24">
        <v>1.5327113114708291E-2</v>
      </c>
      <c r="AB5" s="24">
        <v>1.9161288760900612E-2</v>
      </c>
      <c r="AC5" s="24">
        <v>1.7633047497077715E-2</v>
      </c>
      <c r="AD5" s="25">
        <f t="shared" ref="AD5:AD14" si="0">(AC5-AB5)/AB5</f>
        <v>-7.9756705454036875E-2</v>
      </c>
      <c r="AE5" s="17">
        <f>(AC5-AA5)/AA5</f>
        <v>0.15044805666349453</v>
      </c>
      <c r="AF5" s="17">
        <f>(Z5-$C5)/$C5</f>
        <v>-0.79538472423446482</v>
      </c>
      <c r="AG5" s="17">
        <f>(AA5-$C5)/$C5</f>
        <v>-0.78441849166006805</v>
      </c>
      <c r="AH5" s="17">
        <f>(AB5-$C5)/$C5</f>
        <v>-0.73048939471531005</v>
      </c>
      <c r="AI5" s="17">
        <f>(AC5-$C5)/$C5</f>
        <v>-0.75198467267774027</v>
      </c>
      <c r="AJ5" s="66" t="s">
        <v>17</v>
      </c>
    </row>
    <row r="6" spans="1:36" ht="12.95" customHeight="1" x14ac:dyDescent="0.2">
      <c r="A6" s="54"/>
      <c r="B6" s="9" t="s">
        <v>7</v>
      </c>
      <c r="C6" s="24">
        <v>1.7536384000000002E-2</v>
      </c>
      <c r="D6" s="24">
        <v>2.1061744E-2</v>
      </c>
      <c r="E6" s="24">
        <v>1.1960008000000001E-2</v>
      </c>
      <c r="F6" s="24">
        <v>1.5472983999999999E-2</v>
      </c>
      <c r="G6" s="24">
        <v>1.0768495999999999E-2</v>
      </c>
      <c r="H6" s="24">
        <v>8.2180159999999999E-3</v>
      </c>
      <c r="I6" s="24">
        <v>9.6622640000000003E-3</v>
      </c>
      <c r="J6" s="24">
        <v>1.0886943999999999E-2</v>
      </c>
      <c r="K6" s="24">
        <v>1.29178E-2</v>
      </c>
      <c r="L6" s="24">
        <v>9.8308319999999994E-3</v>
      </c>
      <c r="M6" s="24">
        <v>1.1754936000000001E-2</v>
      </c>
      <c r="N6" s="24">
        <v>1.5150776000000001E-2</v>
      </c>
      <c r="O6" s="24">
        <v>1.5879135999999999E-2</v>
      </c>
      <c r="P6" s="24">
        <v>1.5391264E-2</v>
      </c>
      <c r="Q6" s="24">
        <v>1.7612432000000001E-2</v>
      </c>
      <c r="R6" s="24">
        <v>1.8917199999999999E-2</v>
      </c>
      <c r="S6" s="24">
        <v>1.6068608000000002E-2</v>
      </c>
      <c r="T6" s="24">
        <v>1.9259199999999997E-2</v>
      </c>
      <c r="U6" s="24">
        <v>1.6056608E-2</v>
      </c>
      <c r="V6" s="24">
        <v>1.2894372080000001E-2</v>
      </c>
      <c r="W6" s="24">
        <v>1.4890632712040001E-2</v>
      </c>
      <c r="X6" s="24">
        <v>1.3643419443519999E-2</v>
      </c>
      <c r="Y6" s="24">
        <v>1.23728424227E-2</v>
      </c>
      <c r="Z6" s="24">
        <v>1.1560475122049281E-2</v>
      </c>
      <c r="AA6" s="24">
        <v>1.029281147968E-2</v>
      </c>
      <c r="AB6" s="24">
        <v>1.0588981687328001E-2</v>
      </c>
      <c r="AC6" s="24">
        <v>8.8968563678455299E-3</v>
      </c>
      <c r="AD6" s="25">
        <f t="shared" si="0"/>
        <v>-0.15980057095645595</v>
      </c>
      <c r="AE6" s="17">
        <f>(AC6-AA6)/AA6</f>
        <v>-0.13562427667021348</v>
      </c>
      <c r="AF6" s="17">
        <f t="shared" ref="AF6:AI16" si="1">(Z6-$C6)/$C6</f>
        <v>-0.34077201308723171</v>
      </c>
      <c r="AG6" s="17">
        <f t="shared" si="1"/>
        <v>-0.41305964332897832</v>
      </c>
      <c r="AH6" s="17">
        <f t="shared" si="1"/>
        <v>-0.39617074493076798</v>
      </c>
      <c r="AI6" s="17">
        <f t="shared" si="1"/>
        <v>-0.49266300465104274</v>
      </c>
      <c r="AJ6" s="67"/>
    </row>
    <row r="7" spans="1:36" ht="26.65" customHeight="1" x14ac:dyDescent="0.2">
      <c r="A7" s="54"/>
      <c r="B7" s="9" t="s">
        <v>10</v>
      </c>
      <c r="C7" s="24">
        <v>2.032011449899862E-2</v>
      </c>
      <c r="D7" s="24">
        <v>2.1012075665273806E-2</v>
      </c>
      <c r="E7" s="24">
        <v>1.4439357529565898E-2</v>
      </c>
      <c r="F7" s="24">
        <v>1.5284606455771644E-2</v>
      </c>
      <c r="G7" s="24">
        <v>1.6908694892840626E-2</v>
      </c>
      <c r="H7" s="24">
        <v>1.3612909274982744E-2</v>
      </c>
      <c r="I7" s="24">
        <v>1.3546098756217146E-2</v>
      </c>
      <c r="J7" s="24">
        <v>1.4405787824981491E-2</v>
      </c>
      <c r="K7" s="24">
        <v>1.5753075290741492E-2</v>
      </c>
      <c r="L7" s="24">
        <v>1.3949890487354975E-2</v>
      </c>
      <c r="M7" s="24">
        <v>1.4650210902430634E-2</v>
      </c>
      <c r="N7" s="24">
        <v>1.9831253980722864E-2</v>
      </c>
      <c r="O7" s="24">
        <v>3.6725360026585385E-2</v>
      </c>
      <c r="P7" s="24">
        <v>4.0335308865860016E-2</v>
      </c>
      <c r="Q7" s="24">
        <v>4.1640444197185489E-2</v>
      </c>
      <c r="R7" s="24">
        <v>1.6903002995544841E-2</v>
      </c>
      <c r="S7" s="24">
        <v>8.7671222434402042E-3</v>
      </c>
      <c r="T7" s="24">
        <v>7.7401437055140219E-3</v>
      </c>
      <c r="U7" s="24">
        <v>8.1512936195487669E-3</v>
      </c>
      <c r="V7" s="24">
        <v>6.5845377450728321E-3</v>
      </c>
      <c r="W7" s="24">
        <v>5.8595430661533103E-3</v>
      </c>
      <c r="X7" s="24">
        <v>5.6334809185211183E-3</v>
      </c>
      <c r="Y7" s="24">
        <v>4.8393127478256097E-3</v>
      </c>
      <c r="Z7" s="24">
        <v>3.1274855831859363E-3</v>
      </c>
      <c r="AA7" s="24">
        <v>3.1515505259006368E-3</v>
      </c>
      <c r="AB7" s="24">
        <v>2.9898259704936566E-3</v>
      </c>
      <c r="AC7" s="24">
        <v>3.1770483255009621E-3</v>
      </c>
      <c r="AD7" s="25">
        <f t="shared" si="0"/>
        <v>6.2619816957571239E-2</v>
      </c>
      <c r="AE7" s="17">
        <f>(AC7-AA7)/AA7</f>
        <v>8.0905571371218069E-3</v>
      </c>
      <c r="AF7" s="17">
        <f t="shared" si="1"/>
        <v>-0.84608917516975313</v>
      </c>
      <c r="AG7" s="17">
        <f t="shared" si="1"/>
        <v>-0.84490488348104797</v>
      </c>
      <c r="AH7" s="17">
        <f t="shared" si="1"/>
        <v>-0.85286372423536316</v>
      </c>
      <c r="AI7" s="17">
        <f t="shared" si="1"/>
        <v>-0.84365007757916288</v>
      </c>
      <c r="AJ7" s="67"/>
    </row>
    <row r="8" spans="1:36" ht="12.95" customHeight="1" x14ac:dyDescent="0.2">
      <c r="A8" s="54"/>
      <c r="B8" s="9" t="s">
        <v>11</v>
      </c>
      <c r="C8" s="24">
        <v>0.14979647365000001</v>
      </c>
      <c r="D8" s="24">
        <v>0.15157180580000001</v>
      </c>
      <c r="E8" s="24">
        <v>0.13001850155</v>
      </c>
      <c r="F8" s="24">
        <v>0.20467039435000001</v>
      </c>
      <c r="G8" s="24">
        <v>0.20328667530000002</v>
      </c>
      <c r="H8" s="24">
        <v>0.21915346939999997</v>
      </c>
      <c r="I8" s="24">
        <v>0.23754980725000002</v>
      </c>
      <c r="J8" s="24">
        <v>0.24275315650000004</v>
      </c>
      <c r="K8" s="24">
        <v>0.25948463700000002</v>
      </c>
      <c r="L8" s="24">
        <v>0.27205548000000002</v>
      </c>
      <c r="M8" s="24">
        <v>0.28858173015000005</v>
      </c>
      <c r="N8" s="24">
        <v>0.29497288275</v>
      </c>
      <c r="O8" s="24">
        <v>0.28995169620000011</v>
      </c>
      <c r="P8" s="24">
        <v>0.29306893610000001</v>
      </c>
      <c r="Q8" s="24">
        <v>0.29767567885000001</v>
      </c>
      <c r="R8" s="24">
        <v>0.30570772390000001</v>
      </c>
      <c r="S8" s="24">
        <v>0.31674506660000007</v>
      </c>
      <c r="T8" s="24">
        <v>0.30516772300000006</v>
      </c>
      <c r="U8" s="24">
        <v>0.31667051989999995</v>
      </c>
      <c r="V8" s="24">
        <v>0.32236324760000007</v>
      </c>
      <c r="W8" s="24">
        <v>0.31861656155000001</v>
      </c>
      <c r="X8" s="24">
        <v>0.31030487215000002</v>
      </c>
      <c r="Y8" s="24">
        <v>0.31158895235</v>
      </c>
      <c r="Z8" s="24">
        <v>0.30045532005000009</v>
      </c>
      <c r="AA8" s="24">
        <v>0.2823661529</v>
      </c>
      <c r="AB8" s="24">
        <v>0.27167106525000001</v>
      </c>
      <c r="AC8" s="24">
        <v>0.26843350550000006</v>
      </c>
      <c r="AD8" s="25">
        <f t="shared" si="0"/>
        <v>-1.1917204900053123E-2</v>
      </c>
      <c r="AE8" s="17">
        <f>(AC8-AA8)/AA8</f>
        <v>-4.9342484065128693E-2</v>
      </c>
      <c r="AF8" s="17">
        <f t="shared" si="1"/>
        <v>1.0057569629577194</v>
      </c>
      <c r="AG8" s="17">
        <f t="shared" si="1"/>
        <v>0.88499866532071714</v>
      </c>
      <c r="AH8" s="17">
        <f t="shared" si="1"/>
        <v>0.81360120589193852</v>
      </c>
      <c r="AI8" s="17">
        <f t="shared" si="1"/>
        <v>0.79198814871434087</v>
      </c>
      <c r="AJ8" s="67"/>
    </row>
    <row r="9" spans="1:36" ht="24.75" customHeight="1" x14ac:dyDescent="0.2">
      <c r="A9" s="54"/>
      <c r="B9" s="9" t="s">
        <v>12</v>
      </c>
      <c r="C9" s="24">
        <v>6.6684040387022692E-2</v>
      </c>
      <c r="D9" s="24">
        <v>6.8628689124874659E-2</v>
      </c>
      <c r="E9" s="24">
        <v>3.393387069019372E-2</v>
      </c>
      <c r="F9" s="24">
        <v>3.0479668384011008E-2</v>
      </c>
      <c r="G9" s="24">
        <v>3.5034762474104524E-2</v>
      </c>
      <c r="H9" s="24">
        <v>2.9896365500000004E-2</v>
      </c>
      <c r="I9" s="24">
        <v>2.8396318750000003E-2</v>
      </c>
      <c r="J9" s="24">
        <v>2.4102929250000005E-2</v>
      </c>
      <c r="K9" s="24">
        <v>2.3511654000000003E-2</v>
      </c>
      <c r="L9" s="24">
        <v>2.5310485000000001E-2</v>
      </c>
      <c r="M9" s="24">
        <v>2.2887514500000004E-2</v>
      </c>
      <c r="N9" s="24">
        <v>2.2582849250000002E-2</v>
      </c>
      <c r="O9" s="24">
        <v>2.3303699750000007E-2</v>
      </c>
      <c r="P9" s="24">
        <v>2.2216991499999995E-2</v>
      </c>
      <c r="Q9" s="24">
        <v>1.9372277E-2</v>
      </c>
      <c r="R9" s="24">
        <v>7.8319021164621576E-3</v>
      </c>
      <c r="S9" s="24">
        <v>4.5566409754057395E-3</v>
      </c>
      <c r="T9" s="24">
        <v>3.9786987667390465E-3</v>
      </c>
      <c r="U9" s="24">
        <v>4.6323047916194491E-3</v>
      </c>
      <c r="V9" s="24">
        <v>4.8440567841139181E-3</v>
      </c>
      <c r="W9" s="24">
        <v>3.8847524874327591E-3</v>
      </c>
      <c r="X9" s="24">
        <v>3.8795327756529856E-3</v>
      </c>
      <c r="Y9" s="24">
        <v>2.8882558722397407E-3</v>
      </c>
      <c r="Z9" s="24">
        <v>1.9476901233131325E-3</v>
      </c>
      <c r="AA9" s="24">
        <v>1.9154568929166246E-3</v>
      </c>
      <c r="AB9" s="24">
        <v>1.7516037229961411E-3</v>
      </c>
      <c r="AC9" s="24">
        <v>1.8431134632624303E-3</v>
      </c>
      <c r="AD9" s="25">
        <f t="shared" si="0"/>
        <v>5.2243403610584174E-2</v>
      </c>
      <c r="AE9" s="17">
        <f>(AC9-AA9)/AA9</f>
        <v>-3.7768236874304438E-2</v>
      </c>
      <c r="AF9" s="17">
        <f t="shared" si="1"/>
        <v>-0.97079225985694506</v>
      </c>
      <c r="AG9" s="17">
        <f t="shared" si="1"/>
        <v>-0.97127563234321668</v>
      </c>
      <c r="AH9" s="17">
        <f t="shared" si="1"/>
        <v>-0.97373278954259324</v>
      </c>
      <c r="AI9" s="17">
        <f t="shared" si="1"/>
        <v>-0.97236050106494265</v>
      </c>
      <c r="AJ9" s="67"/>
    </row>
    <row r="10" spans="1:36" x14ac:dyDescent="0.2">
      <c r="A10" s="55"/>
      <c r="B10" s="15" t="s">
        <v>8</v>
      </c>
      <c r="C10" s="26">
        <f t="shared" ref="C10:H10" si="2">C5+C6+C7+C8+C9</f>
        <v>0.32543361647359226</v>
      </c>
      <c r="D10" s="26">
        <f t="shared" si="2"/>
        <v>0.34812781443887242</v>
      </c>
      <c r="E10" s="26">
        <f t="shared" si="2"/>
        <v>0.24196760089434954</v>
      </c>
      <c r="F10" s="26">
        <f t="shared" si="2"/>
        <v>0.31460363668055707</v>
      </c>
      <c r="G10" s="26">
        <f t="shared" si="2"/>
        <v>0.31401452927683593</v>
      </c>
      <c r="H10" s="26">
        <f t="shared" si="2"/>
        <v>0.30830258787498271</v>
      </c>
      <c r="I10" s="26">
        <f t="shared" ref="I10:AC10" si="3">I5+I6+I7+I8+I9</f>
        <v>0.33005377830621713</v>
      </c>
      <c r="J10" s="26">
        <f t="shared" si="3"/>
        <v>0.32872784717498155</v>
      </c>
      <c r="K10" s="26">
        <f t="shared" si="3"/>
        <v>0.36742946584074149</v>
      </c>
      <c r="L10" s="26">
        <f t="shared" si="3"/>
        <v>0.35698496273735497</v>
      </c>
      <c r="M10" s="26">
        <f t="shared" si="3"/>
        <v>0.36567160485243067</v>
      </c>
      <c r="N10" s="26">
        <f t="shared" si="3"/>
        <v>0.39302615838072286</v>
      </c>
      <c r="O10" s="26">
        <f t="shared" si="3"/>
        <v>0.41746597392658552</v>
      </c>
      <c r="P10" s="26">
        <f t="shared" si="3"/>
        <v>0.42635014376586</v>
      </c>
      <c r="Q10" s="26">
        <f t="shared" si="3"/>
        <v>0.4440570635971855</v>
      </c>
      <c r="R10" s="26">
        <f t="shared" si="3"/>
        <v>0.3802889347446719</v>
      </c>
      <c r="S10" s="26">
        <f t="shared" si="3"/>
        <v>0.36694946333838341</v>
      </c>
      <c r="T10" s="26">
        <f t="shared" si="3"/>
        <v>0.35652796700743478</v>
      </c>
      <c r="U10" s="26">
        <f t="shared" si="3"/>
        <v>0.37072882364327686</v>
      </c>
      <c r="V10" s="26">
        <f t="shared" si="3"/>
        <v>0.37628526184186312</v>
      </c>
      <c r="W10" s="26">
        <f t="shared" si="3"/>
        <v>0.3668142614031687</v>
      </c>
      <c r="X10" s="26">
        <f t="shared" si="3"/>
        <v>0.35084992577717988</v>
      </c>
      <c r="Y10" s="26">
        <f t="shared" si="3"/>
        <v>0.3537811150412265</v>
      </c>
      <c r="Z10" s="26">
        <f t="shared" si="3"/>
        <v>0.33163842209922756</v>
      </c>
      <c r="AA10" s="26">
        <f t="shared" si="3"/>
        <v>0.31305308491320555</v>
      </c>
      <c r="AB10" s="26">
        <f t="shared" si="3"/>
        <v>0.30616276539171844</v>
      </c>
      <c r="AC10" s="26">
        <f t="shared" si="3"/>
        <v>0.29998357115368668</v>
      </c>
      <c r="AD10" s="27">
        <f t="shared" si="0"/>
        <v>-2.0182709775716262E-2</v>
      </c>
      <c r="AE10" s="18">
        <f t="shared" ref="AE10:AE16" si="4">(AC10-AA10)/AA10</f>
        <v>-4.1748554444503913E-2</v>
      </c>
      <c r="AF10" s="18">
        <f t="shared" si="1"/>
        <v>1.9066271311706358E-2</v>
      </c>
      <c r="AG10" s="18">
        <f t="shared" si="1"/>
        <v>-3.8043185871645638E-2</v>
      </c>
      <c r="AH10" s="18">
        <f t="shared" si="1"/>
        <v>-5.9215920256466735E-2</v>
      </c>
      <c r="AI10" s="18">
        <f t="shared" si="1"/>
        <v>-7.8203492299544777E-2</v>
      </c>
      <c r="AJ10" s="67"/>
    </row>
    <row r="11" spans="1:36" x14ac:dyDescent="0.2">
      <c r="A11" s="56" t="s">
        <v>21</v>
      </c>
      <c r="B11" s="9" t="s">
        <v>22</v>
      </c>
      <c r="C11" s="24">
        <v>1.8632812000000002E-2</v>
      </c>
      <c r="D11" s="24">
        <v>2.0760654999999999E-2</v>
      </c>
      <c r="E11" s="24">
        <v>1.3567424999999999E-2</v>
      </c>
      <c r="F11" s="24">
        <v>1.0245229E-2</v>
      </c>
      <c r="G11" s="24">
        <v>8.1130009999999999E-3</v>
      </c>
      <c r="H11" s="24">
        <v>9.7393266831315179E-3</v>
      </c>
      <c r="I11" s="24">
        <v>1.06754903E-2</v>
      </c>
      <c r="J11" s="24">
        <v>1.21375075E-2</v>
      </c>
      <c r="K11" s="28">
        <v>9.7757159644999994E-2</v>
      </c>
      <c r="L11" s="24">
        <v>1.10524952E-2</v>
      </c>
      <c r="M11" s="24">
        <v>9.2703345053147135E-3</v>
      </c>
      <c r="N11" s="24">
        <v>1.0133472300000002E-2</v>
      </c>
      <c r="O11" s="24">
        <v>1.02220218E-2</v>
      </c>
      <c r="P11" s="24">
        <v>1.01727846E-2</v>
      </c>
      <c r="Q11" s="24">
        <v>1.1032975299999999E-2</v>
      </c>
      <c r="R11" s="24">
        <v>1.1670507600000001E-2</v>
      </c>
      <c r="S11" s="24">
        <v>1.2600908900000001E-2</v>
      </c>
      <c r="T11" s="24">
        <v>1.5222748499999999E-2</v>
      </c>
      <c r="U11" s="24">
        <v>1.5363187E-2</v>
      </c>
      <c r="V11" s="24">
        <v>1.26594811E-2</v>
      </c>
      <c r="W11" s="24">
        <v>1.3630898900000001E-2</v>
      </c>
      <c r="X11" s="24">
        <v>1.29562598E-2</v>
      </c>
      <c r="Y11" s="24">
        <v>1.2678228328415246E-2</v>
      </c>
      <c r="Z11" s="24">
        <v>1.3019803462707575E-2</v>
      </c>
      <c r="AA11" s="24">
        <v>1.2998125364214451E-2</v>
      </c>
      <c r="AB11" s="24">
        <v>1.3140508398386475E-2</v>
      </c>
      <c r="AC11" s="24">
        <v>1.3240349486051335E-2</v>
      </c>
      <c r="AD11" s="25">
        <f t="shared" si="0"/>
        <v>7.5979623191077652E-3</v>
      </c>
      <c r="AE11" s="17">
        <f t="shared" si="4"/>
        <v>1.8635312019974697E-2</v>
      </c>
      <c r="AF11" s="17">
        <f t="shared" si="1"/>
        <v>-0.30124323356519811</v>
      </c>
      <c r="AG11" s="17">
        <f t="shared" si="1"/>
        <v>-0.30240667032896323</v>
      </c>
      <c r="AH11" s="17">
        <f t="shared" si="1"/>
        <v>-0.29476514879308213</v>
      </c>
      <c r="AI11" s="17">
        <f t="shared" si="1"/>
        <v>-0.28940680096749039</v>
      </c>
      <c r="AJ11" s="67"/>
    </row>
    <row r="12" spans="1:36" x14ac:dyDescent="0.2">
      <c r="A12" s="57"/>
      <c r="B12" s="9" t="s">
        <v>23</v>
      </c>
      <c r="C12" s="24">
        <v>1.1710569342562322E-3</v>
      </c>
      <c r="D12" s="24">
        <v>1.220702332819894E-3</v>
      </c>
      <c r="E12" s="24">
        <v>1.16109932403185E-3</v>
      </c>
      <c r="F12" s="24">
        <v>1.1412125964868789E-3</v>
      </c>
      <c r="G12" s="24">
        <v>1.2108511794121518E-3</v>
      </c>
      <c r="H12" s="24">
        <v>7.8392420182056522E-4</v>
      </c>
      <c r="I12" s="24">
        <v>8.5553659797693539E-4</v>
      </c>
      <c r="J12" s="24">
        <v>8.2693000466635554E-4</v>
      </c>
      <c r="K12" s="24">
        <v>7.8776434904339709E-4</v>
      </c>
      <c r="L12" s="24">
        <v>6.9663135790947275E-4</v>
      </c>
      <c r="M12" s="24">
        <v>7.2709267640502242E-4</v>
      </c>
      <c r="N12" s="24">
        <v>6.473644423705086E-4</v>
      </c>
      <c r="O12" s="24">
        <v>7.0103079794680363E-4</v>
      </c>
      <c r="P12" s="24">
        <v>7.687638824078395E-4</v>
      </c>
      <c r="Q12" s="24">
        <v>7.7836304246383563E-4</v>
      </c>
      <c r="R12" s="24">
        <v>7.866630891273915E-4</v>
      </c>
      <c r="S12" s="24">
        <v>7.5889594027064855E-4</v>
      </c>
      <c r="T12" s="24">
        <v>7.7692953803079785E-4</v>
      </c>
      <c r="U12" s="24">
        <v>7.8842930471301914E-4</v>
      </c>
      <c r="V12" s="24">
        <v>6.0949650023331783E-4</v>
      </c>
      <c r="W12" s="24">
        <v>6.5322911805879599E-4</v>
      </c>
      <c r="X12" s="24">
        <v>6.6726318245450297E-4</v>
      </c>
      <c r="Y12" s="24">
        <v>6.2683014465702289E-4</v>
      </c>
      <c r="Z12" s="24">
        <v>5.7873028464769025E-4</v>
      </c>
      <c r="AA12" s="24">
        <v>6.0443023798413445E-4</v>
      </c>
      <c r="AB12" s="24">
        <v>5.6563042463835748E-4</v>
      </c>
      <c r="AC12" s="24">
        <v>5.4768675200308234E-4</v>
      </c>
      <c r="AD12" s="25">
        <f t="shared" si="0"/>
        <v>-3.1723315885540712E-2</v>
      </c>
      <c r="AE12" s="17">
        <f t="shared" si="4"/>
        <v>-9.3879297254055569E-2</v>
      </c>
      <c r="AF12" s="17">
        <f t="shared" si="1"/>
        <v>-0.50580516820451904</v>
      </c>
      <c r="AG12" s="17">
        <f t="shared" si="1"/>
        <v>-0.48385922127003728</v>
      </c>
      <c r="AH12" s="17">
        <f t="shared" si="1"/>
        <v>-0.51699152441499041</v>
      </c>
      <c r="AI12" s="17">
        <f t="shared" si="1"/>
        <v>-0.53231415486136724</v>
      </c>
      <c r="AJ12" s="67"/>
    </row>
    <row r="13" spans="1:36" x14ac:dyDescent="0.2">
      <c r="A13" s="58"/>
      <c r="B13" s="15" t="s">
        <v>8</v>
      </c>
      <c r="C13" s="26">
        <f t="shared" ref="C13:K13" si="5">C11+C12</f>
        <v>1.9803868934256234E-2</v>
      </c>
      <c r="D13" s="26">
        <f t="shared" si="5"/>
        <v>2.1981357332819893E-2</v>
      </c>
      <c r="E13" s="26">
        <f t="shared" si="5"/>
        <v>1.472852432403185E-2</v>
      </c>
      <c r="F13" s="26">
        <f t="shared" si="5"/>
        <v>1.1386441596486878E-2</v>
      </c>
      <c r="G13" s="26">
        <f t="shared" si="5"/>
        <v>9.3238521794121523E-3</v>
      </c>
      <c r="H13" s="26">
        <f t="shared" si="5"/>
        <v>1.0523250884952083E-2</v>
      </c>
      <c r="I13" s="26">
        <f t="shared" si="5"/>
        <v>1.1531026897976936E-2</v>
      </c>
      <c r="J13" s="26">
        <f t="shared" si="5"/>
        <v>1.2964437504666356E-2</v>
      </c>
      <c r="K13" s="26">
        <f t="shared" si="5"/>
        <v>9.8544923994043396E-2</v>
      </c>
      <c r="L13" s="26">
        <f t="shared" ref="L13:AC13" si="6">L11+L12</f>
        <v>1.1749126557909472E-2</v>
      </c>
      <c r="M13" s="26">
        <f t="shared" si="6"/>
        <v>9.9974271817197362E-3</v>
      </c>
      <c r="N13" s="26">
        <f t="shared" si="6"/>
        <v>1.0780836742370511E-2</v>
      </c>
      <c r="O13" s="26">
        <f t="shared" si="6"/>
        <v>1.0923052597946804E-2</v>
      </c>
      <c r="P13" s="26">
        <f t="shared" si="6"/>
        <v>1.094154848240784E-2</v>
      </c>
      <c r="Q13" s="26">
        <f t="shared" si="6"/>
        <v>1.1811338342463834E-2</v>
      </c>
      <c r="R13" s="26">
        <f t="shared" si="6"/>
        <v>1.2457170689127392E-2</v>
      </c>
      <c r="S13" s="26">
        <f t="shared" si="6"/>
        <v>1.3359804840270649E-2</v>
      </c>
      <c r="T13" s="26">
        <f t="shared" si="6"/>
        <v>1.5999678038030797E-2</v>
      </c>
      <c r="U13" s="26">
        <f t="shared" si="6"/>
        <v>1.6151616304713019E-2</v>
      </c>
      <c r="V13" s="26">
        <f t="shared" si="6"/>
        <v>1.3268977600233317E-2</v>
      </c>
      <c r="W13" s="26">
        <f t="shared" si="6"/>
        <v>1.4284128018058796E-2</v>
      </c>
      <c r="X13" s="26">
        <f t="shared" si="6"/>
        <v>1.3623522982454502E-2</v>
      </c>
      <c r="Y13" s="26">
        <f t="shared" si="6"/>
        <v>1.3305058473072269E-2</v>
      </c>
      <c r="Z13" s="26">
        <f t="shared" si="6"/>
        <v>1.3598533747355266E-2</v>
      </c>
      <c r="AA13" s="26">
        <f t="shared" si="6"/>
        <v>1.3602555602198585E-2</v>
      </c>
      <c r="AB13" s="26">
        <f t="shared" si="6"/>
        <v>1.3706138823024832E-2</v>
      </c>
      <c r="AC13" s="26">
        <f t="shared" si="6"/>
        <v>1.3788036238054416E-2</v>
      </c>
      <c r="AD13" s="27">
        <f t="shared" si="0"/>
        <v>5.975236066630649E-3</v>
      </c>
      <c r="AE13" s="18">
        <f t="shared" si="4"/>
        <v>1.3635719733860324E-2</v>
      </c>
      <c r="AF13" s="18">
        <f t="shared" si="1"/>
        <v>-0.31333954024342869</v>
      </c>
      <c r="AG13" s="18">
        <f t="shared" si="1"/>
        <v>-0.31313645594426115</v>
      </c>
      <c r="AH13" s="18">
        <f t="shared" si="1"/>
        <v>-0.30790600217938735</v>
      </c>
      <c r="AI13" s="18">
        <f t="shared" si="1"/>
        <v>-0.30377057716211103</v>
      </c>
      <c r="AJ13" s="67"/>
    </row>
    <row r="14" spans="1:36" s="5" customFormat="1" ht="22.15" customHeight="1" x14ac:dyDescent="0.2">
      <c r="A14" s="59" t="s">
        <v>24</v>
      </c>
      <c r="B14" s="60"/>
      <c r="C14" s="24">
        <v>3.9518693890199998E-2</v>
      </c>
      <c r="D14" s="24">
        <v>3.9941544600162499E-2</v>
      </c>
      <c r="E14" s="24">
        <v>3.5150411147787504E-2</v>
      </c>
      <c r="F14" s="24">
        <v>3.03133885344E-2</v>
      </c>
      <c r="G14" s="24">
        <v>2.8783927752712497E-2</v>
      </c>
      <c r="H14" s="24">
        <v>4.0410283543049999E-2</v>
      </c>
      <c r="I14" s="24">
        <v>3.95639203641375E-2</v>
      </c>
      <c r="J14" s="24">
        <v>3.9606666718837502E-2</v>
      </c>
      <c r="K14" s="24">
        <v>3.9412694916087503E-2</v>
      </c>
      <c r="L14" s="24">
        <v>3.7784995740475003E-2</v>
      </c>
      <c r="M14" s="24">
        <v>4.5761366371199999E-2</v>
      </c>
      <c r="N14" s="24">
        <v>4.50655138146E-2</v>
      </c>
      <c r="O14" s="24">
        <v>3.9418350145800002E-2</v>
      </c>
      <c r="P14" s="24">
        <v>3.6956983788800003E-2</v>
      </c>
      <c r="Q14" s="24">
        <v>3.9864377071999996E-2</v>
      </c>
      <c r="R14" s="24">
        <v>3.7669253897000002E-2</v>
      </c>
      <c r="S14" s="24">
        <v>3.3445479081600005E-2</v>
      </c>
      <c r="T14" s="24">
        <v>3.3134886491E-2</v>
      </c>
      <c r="U14" s="24">
        <v>3.35537960776E-2</v>
      </c>
      <c r="V14" s="24">
        <v>2.4076129593600001E-2</v>
      </c>
      <c r="W14" s="24">
        <v>2.2118466601200003E-2</v>
      </c>
      <c r="X14" s="24">
        <v>2.5591257851000002E-2</v>
      </c>
      <c r="Y14" s="24">
        <v>2.8668188051E-2</v>
      </c>
      <c r="Z14" s="24">
        <v>2.9774850767600003E-2</v>
      </c>
      <c r="AA14" s="24">
        <v>3.1006034241199999E-2</v>
      </c>
      <c r="AB14" s="24">
        <v>3.0648964615999998E-2</v>
      </c>
      <c r="AC14" s="24">
        <v>2.9409455910399999E-2</v>
      </c>
      <c r="AD14" s="25">
        <f t="shared" si="0"/>
        <v>-4.0442106972609616E-2</v>
      </c>
      <c r="AE14" s="17">
        <f t="shared" si="4"/>
        <v>-5.1492503632680271E-2</v>
      </c>
      <c r="AF14" s="17">
        <f t="shared" si="1"/>
        <v>-0.24656288362344667</v>
      </c>
      <c r="AG14" s="17">
        <f t="shared" si="1"/>
        <v>-0.21540842601356827</v>
      </c>
      <c r="AH14" s="17">
        <f t="shared" si="1"/>
        <v>-0.2244438872105424</v>
      </c>
      <c r="AI14" s="17">
        <f t="shared" si="1"/>
        <v>-0.25580901048723492</v>
      </c>
      <c r="AJ14" s="67"/>
    </row>
    <row r="15" spans="1:36" x14ac:dyDescent="0.2">
      <c r="A15" s="63" t="s">
        <v>0</v>
      </c>
      <c r="B15" s="63"/>
      <c r="C15" s="24">
        <v>1.6638516563999999E-3</v>
      </c>
      <c r="D15" s="28">
        <v>1.7491916563999997E-3</v>
      </c>
      <c r="E15" s="24">
        <v>6.9778732599999997E-3</v>
      </c>
      <c r="F15" s="24">
        <v>6.6879647199999991E-3</v>
      </c>
      <c r="G15" s="24">
        <v>2.76164394E-3</v>
      </c>
      <c r="H15" s="24">
        <v>2.255772667E-3</v>
      </c>
      <c r="I15" s="24">
        <v>2.4988755559999997E-3</v>
      </c>
      <c r="J15" s="24">
        <v>2.6231704400000002E-3</v>
      </c>
      <c r="K15" s="24">
        <v>3.2350744120000002E-3</v>
      </c>
      <c r="L15" s="24">
        <v>3.3089899159999998E-3</v>
      </c>
      <c r="M15" s="24">
        <v>2.4336679999999999E-3</v>
      </c>
      <c r="N15" s="24">
        <v>3.3443731999999999E-3</v>
      </c>
      <c r="O15" s="24">
        <v>4.4791159400000002E-3</v>
      </c>
      <c r="P15" s="24">
        <v>4.13108318E-3</v>
      </c>
      <c r="Q15" s="24">
        <v>3.5093193E-3</v>
      </c>
      <c r="R15" s="24">
        <v>5.8297930499999996E-3</v>
      </c>
      <c r="S15" s="24">
        <v>5.6217601000000004E-3</v>
      </c>
      <c r="T15" s="24">
        <v>7.1107138000000005E-3</v>
      </c>
      <c r="U15" s="24">
        <v>8.5358494E-3</v>
      </c>
      <c r="V15" s="24">
        <v>8.5300625900000017E-3</v>
      </c>
      <c r="W15" s="24">
        <v>8.0174319100000009E-3</v>
      </c>
      <c r="X15" s="24">
        <v>6.0672170199999997E-3</v>
      </c>
      <c r="Y15" s="24">
        <v>2.8845290535000003E-3</v>
      </c>
      <c r="Z15" s="24">
        <v>2.6094965110000003E-3</v>
      </c>
      <c r="AA15" s="24">
        <v>2.6096599807000002E-3</v>
      </c>
      <c r="AB15" s="24">
        <v>2.1829161572E-3</v>
      </c>
      <c r="AC15" s="24">
        <v>2.1109947428E-3</v>
      </c>
      <c r="AD15" s="29">
        <f>(AC15-AB15)/AB15</f>
        <v>-3.2947401192106561E-2</v>
      </c>
      <c r="AE15" s="13">
        <f t="shared" si="4"/>
        <v>-0.19108437175261472</v>
      </c>
      <c r="AF15" s="13">
        <f t="shared" si="1"/>
        <v>0.56834685409758767</v>
      </c>
      <c r="AG15" s="13">
        <f t="shared" si="1"/>
        <v>0.56844510185866126</v>
      </c>
      <c r="AH15" s="13">
        <f t="shared" si="1"/>
        <v>0.31196561232091824</v>
      </c>
      <c r="AI15" s="13">
        <f t="shared" si="1"/>
        <v>0.26873975494153324</v>
      </c>
      <c r="AJ15" s="67"/>
    </row>
    <row r="16" spans="1:36" ht="15.75" x14ac:dyDescent="0.2">
      <c r="A16" s="62" t="s">
        <v>9</v>
      </c>
      <c r="B16" s="62"/>
      <c r="C16" s="16">
        <f t="shared" ref="C16:N16" si="7">C10+C13+C14+C15</f>
        <v>0.38642003095444849</v>
      </c>
      <c r="D16" s="16">
        <f t="shared" si="7"/>
        <v>0.41179990802825484</v>
      </c>
      <c r="E16" s="16">
        <f t="shared" si="7"/>
        <v>0.29882440962616885</v>
      </c>
      <c r="F16" s="16">
        <f t="shared" si="7"/>
        <v>0.36299143153144398</v>
      </c>
      <c r="G16" s="16">
        <f t="shared" si="7"/>
        <v>0.3548839531489606</v>
      </c>
      <c r="H16" s="16">
        <f t="shared" si="7"/>
        <v>0.36149189496998479</v>
      </c>
      <c r="I16" s="16">
        <f t="shared" si="7"/>
        <v>0.38364760112433155</v>
      </c>
      <c r="J16" s="16">
        <f t="shared" si="7"/>
        <v>0.3839221218384854</v>
      </c>
      <c r="K16" s="16">
        <f t="shared" si="7"/>
        <v>0.50862215916287234</v>
      </c>
      <c r="L16" s="16">
        <f t="shared" si="7"/>
        <v>0.40982807495173945</v>
      </c>
      <c r="M16" s="16">
        <f t="shared" si="7"/>
        <v>0.4238640664053504</v>
      </c>
      <c r="N16" s="16">
        <f t="shared" si="7"/>
        <v>0.45221688213769334</v>
      </c>
      <c r="O16" s="16">
        <f t="shared" ref="O16:AC16" si="8">O10+O13+O14+O15</f>
        <v>0.47228649261033234</v>
      </c>
      <c r="P16" s="16">
        <f t="shared" si="8"/>
        <v>0.47837975921706788</v>
      </c>
      <c r="Q16" s="16">
        <f t="shared" si="8"/>
        <v>0.49924209831164934</v>
      </c>
      <c r="R16" s="16">
        <f t="shared" si="8"/>
        <v>0.43624515238079925</v>
      </c>
      <c r="S16" s="16">
        <f t="shared" si="8"/>
        <v>0.41937650736025406</v>
      </c>
      <c r="T16" s="16">
        <f t="shared" si="8"/>
        <v>0.41277324533646559</v>
      </c>
      <c r="U16" s="16">
        <f t="shared" si="8"/>
        <v>0.4289700854255899</v>
      </c>
      <c r="V16" s="16">
        <f t="shared" si="8"/>
        <v>0.42216043162569644</v>
      </c>
      <c r="W16" s="16">
        <f t="shared" si="8"/>
        <v>0.41123428793242744</v>
      </c>
      <c r="X16" s="16">
        <f t="shared" si="8"/>
        <v>0.39613192363063443</v>
      </c>
      <c r="Y16" s="16">
        <f t="shared" si="8"/>
        <v>0.39863889061879881</v>
      </c>
      <c r="Z16" s="16">
        <f t="shared" si="8"/>
        <v>0.37762130312518283</v>
      </c>
      <c r="AA16" s="16">
        <f t="shared" si="8"/>
        <v>0.36027133473730416</v>
      </c>
      <c r="AB16" s="16">
        <f t="shared" si="8"/>
        <v>0.35270078498794327</v>
      </c>
      <c r="AC16" s="16">
        <f t="shared" si="8"/>
        <v>0.34529205804494112</v>
      </c>
      <c r="AD16" s="19">
        <f>(AC16-AB16)/AB16</f>
        <v>-2.1005700180835755E-2</v>
      </c>
      <c r="AE16" s="19">
        <f t="shared" si="4"/>
        <v>-4.1577764446026066E-2</v>
      </c>
      <c r="AF16" s="23">
        <f t="shared" si="1"/>
        <v>-2.2769854366847933E-2</v>
      </c>
      <c r="AG16" s="23">
        <f t="shared" si="1"/>
        <v>-6.7669101295183012E-2</v>
      </c>
      <c r="AH16" s="22">
        <f t="shared" si="1"/>
        <v>-8.7260605727967733E-2</v>
      </c>
      <c r="AI16" s="22">
        <f t="shared" si="1"/>
        <v>-0.10643333578728369</v>
      </c>
      <c r="AJ16" s="68"/>
    </row>
    <row r="17" spans="1:35" x14ac:dyDescent="0.2">
      <c r="A17" s="6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</row>
    <row r="19" spans="1:35" ht="15.75" x14ac:dyDescent="0.25">
      <c r="A19" s="1" t="s">
        <v>29</v>
      </c>
    </row>
    <row r="20" spans="1:35" ht="13.5" customHeight="1" x14ac:dyDescent="0.2"/>
    <row r="21" spans="1:35" ht="14.1" customHeight="1" x14ac:dyDescent="0.2">
      <c r="A21" s="52" t="s">
        <v>1</v>
      </c>
      <c r="B21" s="52" t="s">
        <v>2</v>
      </c>
      <c r="C21" s="52" t="s">
        <v>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</row>
    <row r="22" spans="1:35" x14ac:dyDescent="0.2">
      <c r="A22" s="52"/>
      <c r="B22" s="52"/>
      <c r="C22" s="8">
        <v>1990</v>
      </c>
      <c r="D22" s="8">
        <v>1991</v>
      </c>
      <c r="E22" s="8">
        <v>1992</v>
      </c>
      <c r="F22" s="8">
        <v>1993</v>
      </c>
      <c r="G22" s="8">
        <v>1994</v>
      </c>
      <c r="H22" s="8">
        <v>1995</v>
      </c>
      <c r="I22" s="8">
        <v>1996</v>
      </c>
      <c r="J22" s="8">
        <v>1997</v>
      </c>
      <c r="K22" s="8">
        <v>1998</v>
      </c>
      <c r="L22" s="8">
        <v>1999</v>
      </c>
      <c r="M22" s="8">
        <v>2000</v>
      </c>
      <c r="N22" s="8">
        <v>2001</v>
      </c>
      <c r="O22" s="8">
        <v>2002</v>
      </c>
      <c r="P22" s="8">
        <v>2003</v>
      </c>
      <c r="Q22" s="8">
        <v>2004</v>
      </c>
      <c r="R22" s="8">
        <v>2005</v>
      </c>
      <c r="S22" s="8">
        <v>2006</v>
      </c>
      <c r="T22" s="8">
        <v>2007</v>
      </c>
      <c r="U22" s="8">
        <v>2008</v>
      </c>
      <c r="V22" s="8">
        <v>2009</v>
      </c>
      <c r="W22" s="8">
        <v>2010</v>
      </c>
      <c r="X22" s="8">
        <v>2011</v>
      </c>
      <c r="Y22" s="8">
        <v>2012</v>
      </c>
      <c r="Z22" s="8">
        <v>2013</v>
      </c>
      <c r="AA22" s="8">
        <v>2014</v>
      </c>
      <c r="AB22" s="8">
        <v>2015</v>
      </c>
      <c r="AC22" s="8">
        <v>2016</v>
      </c>
    </row>
    <row r="23" spans="1:35" ht="12.95" customHeight="1" x14ac:dyDescent="0.2">
      <c r="A23" s="53" t="s">
        <v>3</v>
      </c>
      <c r="B23" s="9" t="s">
        <v>6</v>
      </c>
      <c r="C23" s="7">
        <f t="shared" ref="C23:C34" si="9">C5/C$16</f>
        <v>0.18398788427702356</v>
      </c>
      <c r="D23" s="7">
        <f t="shared" ref="D23:AB33" si="10">D5/D$16</f>
        <v>0.20848353332520231</v>
      </c>
      <c r="E23" s="7">
        <f t="shared" si="10"/>
        <v>0.1727297418211641</v>
      </c>
      <c r="F23" s="7">
        <f t="shared" si="10"/>
        <v>0.1341518814516594</v>
      </c>
      <c r="G23" s="7">
        <f t="shared" si="10"/>
        <v>0.13530028671016392</v>
      </c>
      <c r="H23" s="7">
        <f t="shared" si="10"/>
        <v>0.10352051656125566</v>
      </c>
      <c r="I23" s="7">
        <f t="shared" si="10"/>
        <v>0.10660639980580891</v>
      </c>
      <c r="J23" s="7">
        <f t="shared" si="10"/>
        <v>9.5277212536840114E-2</v>
      </c>
      <c r="K23" s="7">
        <f t="shared" si="10"/>
        <v>0.10963403490280027</v>
      </c>
      <c r="L23" s="7">
        <f t="shared" si="10"/>
        <v>8.7447096576339339E-2</v>
      </c>
      <c r="M23" s="7">
        <f t="shared" si="10"/>
        <v>6.5580490310818015E-2</v>
      </c>
      <c r="N23" s="7">
        <f t="shared" si="10"/>
        <v>8.9533137747104002E-2</v>
      </c>
      <c r="O23" s="7">
        <f t="shared" si="10"/>
        <v>0.10926859598455307</v>
      </c>
      <c r="P23" s="7">
        <f t="shared" si="10"/>
        <v>0.1156772255384873</v>
      </c>
      <c r="Q23" s="7">
        <f t="shared" si="10"/>
        <v>0.13571818518338075</v>
      </c>
      <c r="R23" s="7">
        <f t="shared" si="10"/>
        <v>7.0898451395665779E-2</v>
      </c>
      <c r="S23" s="7">
        <f t="shared" si="10"/>
        <v>4.9626111988336538E-2</v>
      </c>
      <c r="T23" s="7">
        <f t="shared" si="10"/>
        <v>4.9378688578925176E-2</v>
      </c>
      <c r="U23" s="7">
        <f t="shared" si="10"/>
        <v>5.8787542975378512E-2</v>
      </c>
      <c r="V23" s="7">
        <f t="shared" si="10"/>
        <v>7.0113268357940128E-2</v>
      </c>
      <c r="W23" s="7">
        <f t="shared" si="10"/>
        <v>5.7297682316349942E-2</v>
      </c>
      <c r="X23" s="7">
        <f t="shared" si="10"/>
        <v>4.3896034255748166E-2</v>
      </c>
      <c r="Y23" s="7">
        <f t="shared" si="10"/>
        <v>5.5417953863378902E-2</v>
      </c>
      <c r="Z23" s="7">
        <f t="shared" si="10"/>
        <v>3.8523915627335724E-2</v>
      </c>
      <c r="AA23" s="7">
        <f t="shared" si="10"/>
        <v>4.2543249037240848E-2</v>
      </c>
      <c r="AB23" s="7">
        <f t="shared" si="10"/>
        <v>5.4327320994070429E-2</v>
      </c>
      <c r="AC23" s="7">
        <f t="shared" ref="AC23:AC32" si="11">AC5/AC$16</f>
        <v>5.1067052039704616E-2</v>
      </c>
    </row>
    <row r="24" spans="1:35" ht="12.95" customHeight="1" x14ac:dyDescent="0.2">
      <c r="A24" s="54"/>
      <c r="B24" s="9" t="s">
        <v>7</v>
      </c>
      <c r="C24" s="7">
        <f t="shared" si="9"/>
        <v>4.5381663980217438E-2</v>
      </c>
      <c r="D24" s="7">
        <f t="shared" ref="D24:R24" si="12">D6/D$16</f>
        <v>5.114557723153957E-2</v>
      </c>
      <c r="E24" s="7">
        <f t="shared" si="12"/>
        <v>4.0023530925609604E-2</v>
      </c>
      <c r="F24" s="7">
        <f t="shared" si="12"/>
        <v>4.2626306452249296E-2</v>
      </c>
      <c r="G24" s="7">
        <f t="shared" si="12"/>
        <v>3.0343710681897139E-2</v>
      </c>
      <c r="H24" s="7">
        <f t="shared" si="12"/>
        <v>2.2733610668317621E-2</v>
      </c>
      <c r="I24" s="7">
        <f t="shared" si="12"/>
        <v>2.5185258481177569E-2</v>
      </c>
      <c r="J24" s="7">
        <f t="shared" si="12"/>
        <v>2.8357167718978425E-2</v>
      </c>
      <c r="K24" s="7">
        <f t="shared" si="12"/>
        <v>2.5397635095688837E-2</v>
      </c>
      <c r="L24" s="7">
        <f t="shared" si="12"/>
        <v>2.3987697770968128E-2</v>
      </c>
      <c r="M24" s="7">
        <f t="shared" si="12"/>
        <v>2.7732796742336963E-2</v>
      </c>
      <c r="N24" s="7">
        <f t="shared" si="12"/>
        <v>3.3503340097300514E-2</v>
      </c>
      <c r="O24" s="7">
        <f t="shared" si="12"/>
        <v>3.3621829648855399E-2</v>
      </c>
      <c r="P24" s="7">
        <f t="shared" si="12"/>
        <v>3.2173735831110099E-2</v>
      </c>
      <c r="Q24" s="7">
        <f t="shared" si="12"/>
        <v>3.5278339025419145E-2</v>
      </c>
      <c r="R24" s="7">
        <f t="shared" si="12"/>
        <v>4.3363691027303697E-2</v>
      </c>
      <c r="S24" s="7">
        <f t="shared" si="10"/>
        <v>3.8315470032270309E-2</v>
      </c>
      <c r="T24" s="7">
        <f t="shared" si="10"/>
        <v>4.6658062792565839E-2</v>
      </c>
      <c r="U24" s="7">
        <f t="shared" si="10"/>
        <v>3.7430600747065883E-2</v>
      </c>
      <c r="V24" s="7">
        <f t="shared" si="10"/>
        <v>3.0543772258203119E-2</v>
      </c>
      <c r="W24" s="7">
        <f t="shared" si="10"/>
        <v>3.6209608850725931E-2</v>
      </c>
      <c r="X24" s="7">
        <f t="shared" si="10"/>
        <v>3.4441605509788559E-2</v>
      </c>
      <c r="Y24" s="7">
        <f t="shared" si="10"/>
        <v>3.1037720387727088E-2</v>
      </c>
      <c r="Z24" s="7">
        <f t="shared" si="10"/>
        <v>3.0613937895916168E-2</v>
      </c>
      <c r="AA24" s="7">
        <f t="shared" si="10"/>
        <v>2.8569609866921877E-2</v>
      </c>
      <c r="AB24" s="7">
        <f t="shared" si="10"/>
        <v>3.0022563424943822E-2</v>
      </c>
      <c r="AC24" s="7">
        <f t="shared" si="11"/>
        <v>2.5766177242013393E-2</v>
      </c>
    </row>
    <row r="25" spans="1:35" ht="26.65" customHeight="1" x14ac:dyDescent="0.2">
      <c r="A25" s="54"/>
      <c r="B25" s="9" t="s">
        <v>10</v>
      </c>
      <c r="C25" s="7">
        <f t="shared" si="9"/>
        <v>5.2585562008285153E-2</v>
      </c>
      <c r="D25" s="7">
        <f t="shared" si="10"/>
        <v>5.1024964444217662E-2</v>
      </c>
      <c r="E25" s="7">
        <f t="shared" si="10"/>
        <v>4.8320542313225419E-2</v>
      </c>
      <c r="F25" s="7">
        <f t="shared" si="10"/>
        <v>4.2107347799606724E-2</v>
      </c>
      <c r="G25" s="7">
        <f t="shared" si="10"/>
        <v>4.7645701482995184E-2</v>
      </c>
      <c r="H25" s="7">
        <f t="shared" si="10"/>
        <v>3.765757812111678E-2</v>
      </c>
      <c r="I25" s="7">
        <f t="shared" si="10"/>
        <v>3.530870183084283E-2</v>
      </c>
      <c r="J25" s="7">
        <f t="shared" si="10"/>
        <v>3.7522682350255271E-2</v>
      </c>
      <c r="K25" s="7">
        <f t="shared" si="10"/>
        <v>3.0972058544733991E-2</v>
      </c>
      <c r="L25" s="7">
        <f t="shared" si="10"/>
        <v>3.403839643976974E-2</v>
      </c>
      <c r="M25" s="7">
        <f t="shared" si="10"/>
        <v>3.4563465185133951E-2</v>
      </c>
      <c r="N25" s="7">
        <f t="shared" si="10"/>
        <v>4.3853413625289071E-2</v>
      </c>
      <c r="O25" s="7">
        <f t="shared" si="10"/>
        <v>7.7760767248717916E-2</v>
      </c>
      <c r="P25" s="7">
        <f t="shared" si="10"/>
        <v>8.4316503967212394E-2</v>
      </c>
      <c r="Q25" s="7">
        <f t="shared" si="10"/>
        <v>8.3407317487860677E-2</v>
      </c>
      <c r="R25" s="7">
        <f t="shared" si="10"/>
        <v>3.8746569224430434E-2</v>
      </c>
      <c r="S25" s="7">
        <f t="shared" si="10"/>
        <v>2.0905134383002157E-2</v>
      </c>
      <c r="T25" s="7">
        <f t="shared" si="10"/>
        <v>1.8751563462415705E-2</v>
      </c>
      <c r="U25" s="7">
        <f t="shared" si="10"/>
        <v>1.9002009455884792E-2</v>
      </c>
      <c r="V25" s="7">
        <f t="shared" si="10"/>
        <v>1.5597240413357675E-2</v>
      </c>
      <c r="W25" s="7">
        <f t="shared" si="10"/>
        <v>1.4248673415861009E-2</v>
      </c>
      <c r="X25" s="7">
        <f t="shared" si="10"/>
        <v>1.4221224249964637E-2</v>
      </c>
      <c r="Y25" s="7">
        <f t="shared" si="10"/>
        <v>1.2139590144638536E-2</v>
      </c>
      <c r="Z25" s="7">
        <f t="shared" si="10"/>
        <v>8.2820687215020908E-3</v>
      </c>
      <c r="AA25" s="7">
        <f t="shared" si="10"/>
        <v>8.7477137979868006E-3</v>
      </c>
      <c r="AB25" s="7">
        <f t="shared" si="10"/>
        <v>8.4769473098730442E-3</v>
      </c>
      <c r="AC25" s="7">
        <f t="shared" si="11"/>
        <v>9.2010466255423012E-3</v>
      </c>
    </row>
    <row r="26" spans="1:35" ht="12.95" customHeight="1" x14ac:dyDescent="0.2">
      <c r="A26" s="54"/>
      <c r="B26" s="9" t="s">
        <v>11</v>
      </c>
      <c r="C26" s="7">
        <f t="shared" si="9"/>
        <v>0.38765193740088011</v>
      </c>
      <c r="D26" s="7">
        <f t="shared" si="10"/>
        <v>0.36807149017041602</v>
      </c>
      <c r="E26" s="7">
        <f t="shared" si="10"/>
        <v>0.43510000308426589</v>
      </c>
      <c r="F26" s="7">
        <f t="shared" si="10"/>
        <v>0.56384359676619678</v>
      </c>
      <c r="G26" s="7">
        <f t="shared" si="10"/>
        <v>0.5728257744431503</v>
      </c>
      <c r="H26" s="7">
        <f t="shared" si="10"/>
        <v>0.60624725602270169</v>
      </c>
      <c r="I26" s="7">
        <f t="shared" si="10"/>
        <v>0.61918752144892331</v>
      </c>
      <c r="J26" s="7">
        <f t="shared" si="10"/>
        <v>0.63229791327868667</v>
      </c>
      <c r="K26" s="7">
        <f t="shared" si="10"/>
        <v>0.51017171062125732</v>
      </c>
      <c r="L26" s="7">
        <f t="shared" si="10"/>
        <v>0.66382831393880648</v>
      </c>
      <c r="M26" s="7">
        <f t="shared" si="10"/>
        <v>0.68083556267783052</v>
      </c>
      <c r="N26" s="7">
        <f t="shared" si="10"/>
        <v>0.65228189039653128</v>
      </c>
      <c r="O26" s="7">
        <f t="shared" si="10"/>
        <v>0.61393179931408604</v>
      </c>
      <c r="P26" s="7">
        <f t="shared" si="10"/>
        <v>0.61262821106738774</v>
      </c>
      <c r="Q26" s="7">
        <f t="shared" si="10"/>
        <v>0.59625516328989048</v>
      </c>
      <c r="R26" s="7">
        <f t="shared" si="10"/>
        <v>0.7007704778645818</v>
      </c>
      <c r="S26" s="7">
        <f t="shared" si="10"/>
        <v>0.75527613264209092</v>
      </c>
      <c r="T26" s="7">
        <f t="shared" si="10"/>
        <v>0.73931081156010348</v>
      </c>
      <c r="U26" s="7">
        <f t="shared" si="10"/>
        <v>0.73821119620922915</v>
      </c>
      <c r="V26" s="7">
        <f t="shared" si="10"/>
        <v>0.7636036526649651</v>
      </c>
      <c r="W26" s="7">
        <f t="shared" si="10"/>
        <v>0.7747811184517619</v>
      </c>
      <c r="X26" s="7">
        <f t="shared" si="10"/>
        <v>0.7833372006628222</v>
      </c>
      <c r="Y26" s="7">
        <f t="shared" si="10"/>
        <v>0.78163209782750243</v>
      </c>
      <c r="Z26" s="7">
        <f t="shared" si="10"/>
        <v>0.79565246336327078</v>
      </c>
      <c r="AA26" s="7">
        <f t="shared" si="10"/>
        <v>0.78375969907761445</v>
      </c>
      <c r="AB26" s="7">
        <f t="shared" si="10"/>
        <v>0.77025931558186589</v>
      </c>
      <c r="AC26" s="7">
        <f t="shared" si="11"/>
        <v>0.77741001927435693</v>
      </c>
    </row>
    <row r="27" spans="1:35" ht="24.75" customHeight="1" x14ac:dyDescent="0.2">
      <c r="A27" s="54"/>
      <c r="B27" s="9" t="s">
        <v>12</v>
      </c>
      <c r="C27" s="7">
        <f t="shared" si="9"/>
        <v>0.1725687983159534</v>
      </c>
      <c r="D27" s="7">
        <f t="shared" si="10"/>
        <v>0.16665542606232403</v>
      </c>
      <c r="E27" s="7">
        <f t="shared" si="10"/>
        <v>0.11355789419159297</v>
      </c>
      <c r="F27" s="7">
        <f t="shared" si="10"/>
        <v>8.3968010637107071E-2</v>
      </c>
      <c r="G27" s="7">
        <f t="shared" si="10"/>
        <v>9.8721743159231753E-2</v>
      </c>
      <c r="H27" s="7">
        <f t="shared" si="10"/>
        <v>8.2702726993318459E-2</v>
      </c>
      <c r="I27" s="7">
        <f t="shared" si="10"/>
        <v>7.4016672244999637E-2</v>
      </c>
      <c r="J27" s="7">
        <f t="shared" si="10"/>
        <v>6.2780777347703917E-2</v>
      </c>
      <c r="K27" s="7">
        <f t="shared" si="10"/>
        <v>4.6226169222939886E-2</v>
      </c>
      <c r="L27" s="7">
        <f t="shared" si="10"/>
        <v>6.1758787518352697E-2</v>
      </c>
      <c r="M27" s="7">
        <f t="shared" si="10"/>
        <v>5.3997298459624969E-2</v>
      </c>
      <c r="N27" s="7">
        <f t="shared" si="10"/>
        <v>4.9938094180048458E-2</v>
      </c>
      <c r="O27" s="7">
        <f t="shared" si="10"/>
        <v>4.9342295650252915E-2</v>
      </c>
      <c r="P27" s="7">
        <f t="shared" si="10"/>
        <v>4.6442164560559704E-2</v>
      </c>
      <c r="Q27" s="7">
        <f t="shared" si="10"/>
        <v>3.8803372282733568E-2</v>
      </c>
      <c r="R27" s="7">
        <f t="shared" si="10"/>
        <v>1.7952983715050372E-2</v>
      </c>
      <c r="S27" s="7">
        <f t="shared" si="10"/>
        <v>1.0865274748190604E-2</v>
      </c>
      <c r="T27" s="7">
        <f t="shared" si="10"/>
        <v>9.6389453814911697E-3</v>
      </c>
      <c r="U27" s="7">
        <f t="shared" si="10"/>
        <v>1.0798666268356792E-2</v>
      </c>
      <c r="V27" s="7">
        <f t="shared" si="10"/>
        <v>1.1474445308528687E-2</v>
      </c>
      <c r="W27" s="7">
        <f t="shared" si="10"/>
        <v>9.4465675684880825E-3</v>
      </c>
      <c r="X27" s="7">
        <f t="shared" si="10"/>
        <v>9.7935373147819849E-3</v>
      </c>
      <c r="Y27" s="7">
        <f t="shared" si="10"/>
        <v>7.2452937739124288E-3</v>
      </c>
      <c r="Z27" s="7">
        <f t="shared" si="10"/>
        <v>5.1577866693274617E-3</v>
      </c>
      <c r="AA27" s="7">
        <f t="shared" si="10"/>
        <v>5.3167063494332714E-3</v>
      </c>
      <c r="AB27" s="7">
        <f t="shared" si="10"/>
        <v>4.9662597803858529E-3</v>
      </c>
      <c r="AC27" s="7">
        <f t="shared" si="11"/>
        <v>5.337839143182789E-3</v>
      </c>
    </row>
    <row r="28" spans="1:35" x14ac:dyDescent="0.2">
      <c r="A28" s="55"/>
      <c r="B28" s="15" t="s">
        <v>8</v>
      </c>
      <c r="C28" s="7">
        <f t="shared" si="9"/>
        <v>0.84217584598235962</v>
      </c>
      <c r="D28" s="7">
        <f t="shared" si="10"/>
        <v>0.84538099123369959</v>
      </c>
      <c r="E28" s="7">
        <f t="shared" si="10"/>
        <v>0.80973171233585794</v>
      </c>
      <c r="F28" s="7">
        <f t="shared" si="10"/>
        <v>0.86669714310681922</v>
      </c>
      <c r="G28" s="7">
        <f t="shared" si="10"/>
        <v>0.88483721647743829</v>
      </c>
      <c r="H28" s="7">
        <f t="shared" si="10"/>
        <v>0.85286168836671017</v>
      </c>
      <c r="I28" s="7">
        <f t="shared" si="10"/>
        <v>0.86030455381175219</v>
      </c>
      <c r="J28" s="7">
        <f t="shared" si="10"/>
        <v>0.85623575323246448</v>
      </c>
      <c r="K28" s="7">
        <f t="shared" si="10"/>
        <v>0.72240160838742029</v>
      </c>
      <c r="L28" s="7">
        <f t="shared" si="10"/>
        <v>0.87106029224423631</v>
      </c>
      <c r="M28" s="7">
        <f t="shared" si="10"/>
        <v>0.86270961337574437</v>
      </c>
      <c r="N28" s="7">
        <f t="shared" si="10"/>
        <v>0.86910987604627332</v>
      </c>
      <c r="O28" s="7">
        <f t="shared" si="10"/>
        <v>0.88392528784646529</v>
      </c>
      <c r="P28" s="7">
        <f t="shared" si="10"/>
        <v>0.89123784096475722</v>
      </c>
      <c r="Q28" s="7">
        <f t="shared" si="10"/>
        <v>0.88946237726928457</v>
      </c>
      <c r="R28" s="7">
        <f t="shared" si="10"/>
        <v>0.87173217322703211</v>
      </c>
      <c r="S28" s="7">
        <f t="shared" si="10"/>
        <v>0.87498812379389046</v>
      </c>
      <c r="T28" s="7">
        <f t="shared" si="10"/>
        <v>0.86373807177550144</v>
      </c>
      <c r="U28" s="7">
        <f t="shared" si="10"/>
        <v>0.86423001565591528</v>
      </c>
      <c r="V28" s="7">
        <f t="shared" si="10"/>
        <v>0.89133237900299478</v>
      </c>
      <c r="W28" s="7">
        <f t="shared" si="10"/>
        <v>0.89198365060318685</v>
      </c>
      <c r="X28" s="7">
        <f t="shared" si="10"/>
        <v>0.88568960199310554</v>
      </c>
      <c r="Y28" s="7">
        <f t="shared" si="10"/>
        <v>0.88747265599715941</v>
      </c>
      <c r="Z28" s="7">
        <f t="shared" si="10"/>
        <v>0.87823017227735223</v>
      </c>
      <c r="AA28" s="7">
        <f t="shared" si="10"/>
        <v>0.86893697812919723</v>
      </c>
      <c r="AB28" s="7">
        <f t="shared" si="10"/>
        <v>0.86805240709113907</v>
      </c>
      <c r="AC28" s="7">
        <f t="shared" si="11"/>
        <v>0.8687821343248</v>
      </c>
    </row>
    <row r="29" spans="1:35" x14ac:dyDescent="0.2">
      <c r="A29" s="56" t="s">
        <v>21</v>
      </c>
      <c r="B29" s="9" t="s">
        <v>22</v>
      </c>
      <c r="C29" s="7">
        <f t="shared" si="9"/>
        <v>4.8219063473436893E-2</v>
      </c>
      <c r="D29" s="7">
        <f t="shared" si="10"/>
        <v>5.0414423595683627E-2</v>
      </c>
      <c r="E29" s="7">
        <f t="shared" si="10"/>
        <v>4.540266645878404E-2</v>
      </c>
      <c r="F29" s="7">
        <f t="shared" si="10"/>
        <v>2.822443757632475E-2</v>
      </c>
      <c r="G29" s="7">
        <f t="shared" si="10"/>
        <v>2.2860997033006484E-2</v>
      </c>
      <c r="H29" s="7">
        <f t="shared" si="10"/>
        <v>2.6942033330899961E-2</v>
      </c>
      <c r="I29" s="7">
        <f t="shared" si="10"/>
        <v>2.7826292328465032E-2</v>
      </c>
      <c r="J29" s="7">
        <f t="shared" si="10"/>
        <v>3.1614504113170648E-2</v>
      </c>
      <c r="K29" s="7">
        <f t="shared" si="10"/>
        <v>0.1921999619637019</v>
      </c>
      <c r="L29" s="7">
        <f t="shared" si="10"/>
        <v>2.6968614098244782E-2</v>
      </c>
      <c r="M29" s="7">
        <f t="shared" si="10"/>
        <v>2.1871008278510903E-2</v>
      </c>
      <c r="N29" s="7">
        <f t="shared" si="10"/>
        <v>2.2408434316068964E-2</v>
      </c>
      <c r="O29" s="7">
        <f t="shared" si="10"/>
        <v>2.1643688650722952E-2</v>
      </c>
      <c r="P29" s="7">
        <f t="shared" si="10"/>
        <v>2.126508156751681E-2</v>
      </c>
      <c r="Q29" s="7">
        <f t="shared" si="10"/>
        <v>2.2099449019446913E-2</v>
      </c>
      <c r="R29" s="7">
        <f t="shared" si="10"/>
        <v>2.67521771561436E-2</v>
      </c>
      <c r="S29" s="7">
        <f t="shared" si="10"/>
        <v>3.0046768664548799E-2</v>
      </c>
      <c r="T29" s="7">
        <f t="shared" si="10"/>
        <v>3.6879203465794923E-2</v>
      </c>
      <c r="U29" s="7">
        <f t="shared" si="10"/>
        <v>3.5814122061117316E-2</v>
      </c>
      <c r="V29" s="7">
        <f t="shared" si="10"/>
        <v>2.9987370088782692E-2</v>
      </c>
      <c r="W29" s="7">
        <f t="shared" si="10"/>
        <v>3.3146309293742016E-2</v>
      </c>
      <c r="X29" s="7">
        <f t="shared" si="10"/>
        <v>3.2706931774781206E-2</v>
      </c>
      <c r="Y29" s="7">
        <f t="shared" si="10"/>
        <v>3.1803791919887942E-2</v>
      </c>
      <c r="Z29" s="7">
        <f t="shared" si="10"/>
        <v>3.4478466535007593E-2</v>
      </c>
      <c r="AA29" s="7">
        <f t="shared" si="10"/>
        <v>3.6078710990682002E-2</v>
      </c>
      <c r="AB29" s="7">
        <f t="shared" si="10"/>
        <v>3.7256816422553955E-2</v>
      </c>
      <c r="AC29" s="7">
        <f t="shared" si="11"/>
        <v>3.8345363519273444E-2</v>
      </c>
    </row>
    <row r="30" spans="1:35" x14ac:dyDescent="0.2">
      <c r="A30" s="57"/>
      <c r="B30" s="9" t="s">
        <v>23</v>
      </c>
      <c r="C30" s="7">
        <f t="shared" si="9"/>
        <v>3.0305285452302999E-3</v>
      </c>
      <c r="D30" s="7">
        <f t="shared" si="10"/>
        <v>2.96430938672317E-3</v>
      </c>
      <c r="E30" s="7">
        <f t="shared" si="10"/>
        <v>3.8855571587488196E-3</v>
      </c>
      <c r="F30" s="7">
        <f t="shared" si="10"/>
        <v>3.1439105646988859E-3</v>
      </c>
      <c r="G30" s="7">
        <f t="shared" si="10"/>
        <v>3.4119637381967048E-3</v>
      </c>
      <c r="H30" s="7">
        <f t="shared" si="10"/>
        <v>2.1685802993886092E-3</v>
      </c>
      <c r="I30" s="7">
        <f t="shared" si="10"/>
        <v>2.2300063794734254E-3</v>
      </c>
      <c r="J30" s="7">
        <f t="shared" si="10"/>
        <v>2.1539003814274654E-3</v>
      </c>
      <c r="K30" s="7">
        <f t="shared" si="10"/>
        <v>1.5488203469938421E-3</v>
      </c>
      <c r="L30" s="7">
        <f t="shared" si="10"/>
        <v>1.6998136547661032E-3</v>
      </c>
      <c r="M30" s="7">
        <f t="shared" si="10"/>
        <v>1.7153911690869494E-3</v>
      </c>
      <c r="N30" s="7">
        <f t="shared" si="10"/>
        <v>1.4315353272755433E-3</v>
      </c>
      <c r="O30" s="7">
        <f t="shared" si="10"/>
        <v>1.4843337866221817E-3</v>
      </c>
      <c r="P30" s="7">
        <f t="shared" si="10"/>
        <v>1.6070159064965957E-3</v>
      </c>
      <c r="Q30" s="7">
        <f t="shared" si="10"/>
        <v>1.5590893578408655E-3</v>
      </c>
      <c r="R30" s="7">
        <f t="shared" si="10"/>
        <v>1.8032592106392319E-3</v>
      </c>
      <c r="S30" s="7">
        <f t="shared" si="10"/>
        <v>1.8095814308900701E-3</v>
      </c>
      <c r="T30" s="7">
        <f t="shared" si="10"/>
        <v>1.8822187406974404E-3</v>
      </c>
      <c r="U30" s="7">
        <f t="shared" si="10"/>
        <v>1.8379587097100314E-3</v>
      </c>
      <c r="V30" s="7">
        <f t="shared" si="10"/>
        <v>1.4437556307354753E-3</v>
      </c>
      <c r="W30" s="7">
        <f t="shared" si="10"/>
        <v>1.5884597593820587E-3</v>
      </c>
      <c r="X30" s="7">
        <f t="shared" si="10"/>
        <v>1.6844468790570882E-3</v>
      </c>
      <c r="Y30" s="7">
        <f t="shared" si="10"/>
        <v>1.5724259709934663E-3</v>
      </c>
      <c r="Z30" s="7">
        <f t="shared" si="10"/>
        <v>1.5325678923782515E-3</v>
      </c>
      <c r="AA30" s="7">
        <f t="shared" si="10"/>
        <v>1.6777083817252946E-3</v>
      </c>
      <c r="AB30" s="7">
        <f t="shared" si="10"/>
        <v>1.6037118393646133E-3</v>
      </c>
      <c r="AC30" s="7">
        <f t="shared" si="11"/>
        <v>1.5861550801489872E-3</v>
      </c>
    </row>
    <row r="31" spans="1:35" x14ac:dyDescent="0.2">
      <c r="A31" s="58"/>
      <c r="B31" s="15" t="s">
        <v>8</v>
      </c>
      <c r="C31" s="7">
        <f t="shared" si="9"/>
        <v>5.1249592018667196E-2</v>
      </c>
      <c r="D31" s="7">
        <f t="shared" si="10"/>
        <v>5.33787329824068E-2</v>
      </c>
      <c r="E31" s="7">
        <f t="shared" si="10"/>
        <v>4.9288223617532864E-2</v>
      </c>
      <c r="F31" s="7">
        <f t="shared" si="10"/>
        <v>3.1368348141023635E-2</v>
      </c>
      <c r="G31" s="7">
        <f t="shared" si="10"/>
        <v>2.627296077120319E-2</v>
      </c>
      <c r="H31" s="7">
        <f t="shared" si="10"/>
        <v>2.9110613630288568E-2</v>
      </c>
      <c r="I31" s="7">
        <f t="shared" si="10"/>
        <v>3.005629870793846E-2</v>
      </c>
      <c r="J31" s="7">
        <f t="shared" si="10"/>
        <v>3.3768404494598114E-2</v>
      </c>
      <c r="K31" s="7">
        <f t="shared" si="10"/>
        <v>0.19374878231069576</v>
      </c>
      <c r="L31" s="7">
        <f t="shared" si="10"/>
        <v>2.8668427753010886E-2</v>
      </c>
      <c r="M31" s="7">
        <f t="shared" si="10"/>
        <v>2.3586399447597852E-2</v>
      </c>
      <c r="N31" s="7">
        <f t="shared" si="10"/>
        <v>2.3839969643344509E-2</v>
      </c>
      <c r="O31" s="7">
        <f t="shared" si="10"/>
        <v>2.3128022437345134E-2</v>
      </c>
      <c r="P31" s="7">
        <f t="shared" si="10"/>
        <v>2.2872097474013406E-2</v>
      </c>
      <c r="Q31" s="7">
        <f t="shared" si="10"/>
        <v>2.3658538377287781E-2</v>
      </c>
      <c r="R31" s="7">
        <f t="shared" si="10"/>
        <v>2.855543636678283E-2</v>
      </c>
      <c r="S31" s="7">
        <f t="shared" si="10"/>
        <v>3.1856350095438871E-2</v>
      </c>
      <c r="T31" s="7">
        <f t="shared" si="10"/>
        <v>3.8761422206492362E-2</v>
      </c>
      <c r="U31" s="7">
        <f t="shared" si="10"/>
        <v>3.7652080770827351E-2</v>
      </c>
      <c r="V31" s="7">
        <f t="shared" si="10"/>
        <v>3.1431125719518165E-2</v>
      </c>
      <c r="W31" s="7">
        <f t="shared" si="10"/>
        <v>3.4734769053124073E-2</v>
      </c>
      <c r="X31" s="7">
        <f t="shared" si="10"/>
        <v>3.4391378653838296E-2</v>
      </c>
      <c r="Y31" s="7">
        <f t="shared" si="10"/>
        <v>3.3376217890881403E-2</v>
      </c>
      <c r="Z31" s="7">
        <f t="shared" si="10"/>
        <v>3.6011034427385846E-2</v>
      </c>
      <c r="AA31" s="7">
        <f t="shared" si="10"/>
        <v>3.7756419372407299E-2</v>
      </c>
      <c r="AB31" s="7">
        <f t="shared" si="10"/>
        <v>3.8860528261918562E-2</v>
      </c>
      <c r="AC31" s="7">
        <f t="shared" si="11"/>
        <v>3.9931518599422434E-2</v>
      </c>
    </row>
    <row r="32" spans="1:35" s="5" customFormat="1" ht="22.15" customHeight="1" x14ac:dyDescent="0.2">
      <c r="A32" s="59" t="s">
        <v>24</v>
      </c>
      <c r="B32" s="60"/>
      <c r="C32" s="7">
        <f t="shared" si="9"/>
        <v>0.10226875090452672</v>
      </c>
      <c r="D32" s="7">
        <f t="shared" si="10"/>
        <v>9.6992602041625492E-2</v>
      </c>
      <c r="E32" s="7">
        <f t="shared" si="10"/>
        <v>0.1176289821563134</v>
      </c>
      <c r="F32" s="7">
        <f t="shared" si="10"/>
        <v>8.3509928613216086E-2</v>
      </c>
      <c r="G32" s="7">
        <f t="shared" si="10"/>
        <v>8.1108000227416877E-2</v>
      </c>
      <c r="H32" s="7">
        <f t="shared" si="10"/>
        <v>0.11178752305471558</v>
      </c>
      <c r="I32" s="7">
        <f t="shared" si="10"/>
        <v>0.10312568161038944</v>
      </c>
      <c r="J32" s="7">
        <f t="shared" si="10"/>
        <v>0.1031632835565018</v>
      </c>
      <c r="K32" s="7">
        <f t="shared" si="10"/>
        <v>7.748914239394486E-2</v>
      </c>
      <c r="L32" s="7">
        <f t="shared" si="10"/>
        <v>9.2197187186174326E-2</v>
      </c>
      <c r="M32" s="7">
        <f t="shared" si="10"/>
        <v>0.10796236340411412</v>
      </c>
      <c r="N32" s="7">
        <f t="shared" si="10"/>
        <v>9.9654647127654594E-2</v>
      </c>
      <c r="O32" s="7">
        <f t="shared" si="10"/>
        <v>8.3462793796905715E-2</v>
      </c>
      <c r="P32" s="7">
        <f t="shared" si="10"/>
        <v>7.7254488879891212E-2</v>
      </c>
      <c r="Q32" s="7">
        <f t="shared" si="10"/>
        <v>7.9849790726411976E-2</v>
      </c>
      <c r="R32" s="7">
        <f t="shared" si="10"/>
        <v>8.6348819445719441E-2</v>
      </c>
      <c r="S32" s="7">
        <f t="shared" si="10"/>
        <v>7.9750483144897688E-2</v>
      </c>
      <c r="T32" s="7">
        <f t="shared" si="10"/>
        <v>8.0273823135001449E-2</v>
      </c>
      <c r="U32" s="7">
        <f t="shared" si="10"/>
        <v>7.8219431185534996E-2</v>
      </c>
      <c r="V32" s="7">
        <f t="shared" si="10"/>
        <v>5.7030758427276805E-2</v>
      </c>
      <c r="W32" s="7">
        <f t="shared" si="10"/>
        <v>5.3785560324761707E-2</v>
      </c>
      <c r="X32" s="7">
        <f t="shared" si="10"/>
        <v>6.4602866682519827E-2</v>
      </c>
      <c r="Y32" s="7">
        <f t="shared" si="10"/>
        <v>7.1915181196944858E-2</v>
      </c>
      <c r="Z32" s="7">
        <f t="shared" si="10"/>
        <v>7.8848440279147947E-2</v>
      </c>
      <c r="AA32" s="7">
        <f t="shared" si="10"/>
        <v>8.6063006549795013E-2</v>
      </c>
      <c r="AB32" s="7">
        <f t="shared" si="10"/>
        <v>8.6897920051546534E-2</v>
      </c>
      <c r="AC32" s="7">
        <f t="shared" si="11"/>
        <v>8.5172697214403473E-2</v>
      </c>
    </row>
    <row r="33" spans="1:29" x14ac:dyDescent="0.2">
      <c r="A33" s="61" t="s">
        <v>0</v>
      </c>
      <c r="B33" s="61"/>
      <c r="C33" s="7">
        <f t="shared" si="9"/>
        <v>4.3058110944464373E-3</v>
      </c>
      <c r="D33" s="7">
        <f t="shared" si="10"/>
        <v>4.2476737422680105E-3</v>
      </c>
      <c r="E33" s="7">
        <f t="shared" si="10"/>
        <v>2.3351081890295916E-2</v>
      </c>
      <c r="F33" s="7">
        <f t="shared" si="10"/>
        <v>1.8424580138940987E-2</v>
      </c>
      <c r="G33" s="7">
        <f t="shared" si="10"/>
        <v>7.7818225239415515E-3</v>
      </c>
      <c r="H33" s="7">
        <f t="shared" si="10"/>
        <v>6.2401749482856317E-3</v>
      </c>
      <c r="I33" s="7">
        <f t="shared" si="10"/>
        <v>6.5134658699199594E-3</v>
      </c>
      <c r="J33" s="7">
        <f t="shared" si="10"/>
        <v>6.8325587164356164E-3</v>
      </c>
      <c r="K33" s="7">
        <f t="shared" si="10"/>
        <v>6.3604669079391331E-3</v>
      </c>
      <c r="L33" s="7">
        <f t="shared" si="10"/>
        <v>8.0740928165784157E-3</v>
      </c>
      <c r="M33" s="7">
        <f t="shared" si="10"/>
        <v>5.7416237725436969E-3</v>
      </c>
      <c r="N33" s="7">
        <f t="shared" si="10"/>
        <v>7.3955071827276186E-3</v>
      </c>
      <c r="O33" s="7">
        <f t="shared" si="10"/>
        <v>9.4838959192838235E-3</v>
      </c>
      <c r="P33" s="7">
        <f t="shared" si="10"/>
        <v>8.6355726813380808E-3</v>
      </c>
      <c r="Q33" s="7">
        <f t="shared" si="10"/>
        <v>7.0292936270156554E-3</v>
      </c>
      <c r="R33" s="7">
        <f t="shared" si="10"/>
        <v>1.3363570960465738E-2</v>
      </c>
      <c r="S33" s="7">
        <f t="shared" si="10"/>
        <v>1.3405042965772947E-2</v>
      </c>
      <c r="T33" s="7">
        <f t="shared" si="10"/>
        <v>1.7226682883004722E-2</v>
      </c>
      <c r="U33" s="7">
        <f t="shared" si="10"/>
        <v>1.9898472387722355E-2</v>
      </c>
      <c r="V33" s="7">
        <f t="shared" si="10"/>
        <v>2.0205736850210255E-2</v>
      </c>
      <c r="W33" s="7">
        <f t="shared" si="10"/>
        <v>1.9496020018927501E-2</v>
      </c>
      <c r="X33" s="7">
        <f t="shared" ref="D33:AB34" si="13">X15/X$16</f>
        <v>1.5316152670536241E-2</v>
      </c>
      <c r="Y33" s="7">
        <f t="shared" si="13"/>
        <v>7.2359449150142027E-3</v>
      </c>
      <c r="Z33" s="7">
        <f t="shared" si="13"/>
        <v>6.9103530161139844E-3</v>
      </c>
      <c r="AA33" s="7">
        <f t="shared" si="13"/>
        <v>7.2435959486004146E-3</v>
      </c>
      <c r="AB33" s="7">
        <f t="shared" si="13"/>
        <v>6.1891445953958417E-3</v>
      </c>
      <c r="AC33" s="7">
        <f t="shared" ref="AC33" si="14">AC15/AC$16</f>
        <v>6.1136498613740074E-3</v>
      </c>
    </row>
    <row r="34" spans="1:29" ht="15.75" x14ac:dyDescent="0.2">
      <c r="A34" s="62" t="s">
        <v>9</v>
      </c>
      <c r="B34" s="62"/>
      <c r="C34" s="7">
        <f t="shared" si="9"/>
        <v>1</v>
      </c>
      <c r="D34" s="7">
        <f t="shared" si="13"/>
        <v>1</v>
      </c>
      <c r="E34" s="7">
        <f t="shared" si="13"/>
        <v>1</v>
      </c>
      <c r="F34" s="7">
        <f t="shared" si="13"/>
        <v>1</v>
      </c>
      <c r="G34" s="7">
        <f t="shared" si="13"/>
        <v>1</v>
      </c>
      <c r="H34" s="7">
        <f t="shared" si="13"/>
        <v>1</v>
      </c>
      <c r="I34" s="7">
        <f t="shared" si="13"/>
        <v>1</v>
      </c>
      <c r="J34" s="7">
        <f t="shared" si="13"/>
        <v>1</v>
      </c>
      <c r="K34" s="7">
        <f t="shared" si="13"/>
        <v>1</v>
      </c>
      <c r="L34" s="7">
        <f t="shared" si="13"/>
        <v>1</v>
      </c>
      <c r="M34" s="7">
        <f t="shared" si="13"/>
        <v>1</v>
      </c>
      <c r="N34" s="7">
        <f t="shared" si="13"/>
        <v>1</v>
      </c>
      <c r="O34" s="7">
        <f t="shared" si="13"/>
        <v>1</v>
      </c>
      <c r="P34" s="7">
        <f t="shared" si="13"/>
        <v>1</v>
      </c>
      <c r="Q34" s="7">
        <f t="shared" si="13"/>
        <v>1</v>
      </c>
      <c r="R34" s="7">
        <f t="shared" si="13"/>
        <v>1</v>
      </c>
      <c r="S34" s="7">
        <f t="shared" si="13"/>
        <v>1</v>
      </c>
      <c r="T34" s="7">
        <f t="shared" si="13"/>
        <v>1</v>
      </c>
      <c r="U34" s="7">
        <f t="shared" si="13"/>
        <v>1</v>
      </c>
      <c r="V34" s="7">
        <f t="shared" si="13"/>
        <v>1</v>
      </c>
      <c r="W34" s="7">
        <f t="shared" si="13"/>
        <v>1</v>
      </c>
      <c r="X34" s="7">
        <f t="shared" si="13"/>
        <v>1</v>
      </c>
      <c r="Y34" s="7">
        <f t="shared" si="13"/>
        <v>1</v>
      </c>
      <c r="Z34" s="7">
        <f t="shared" si="13"/>
        <v>1</v>
      </c>
      <c r="AA34" s="7">
        <f t="shared" si="13"/>
        <v>1</v>
      </c>
      <c r="AB34" s="7">
        <f t="shared" si="13"/>
        <v>1</v>
      </c>
      <c r="AC34" s="7">
        <f t="shared" ref="AC34" si="15">AC16/AC$16</f>
        <v>1</v>
      </c>
    </row>
  </sheetData>
  <mergeCells count="19">
    <mergeCell ref="A3:A4"/>
    <mergeCell ref="B3:B4"/>
    <mergeCell ref="AJ3:AJ4"/>
    <mergeCell ref="A11:A13"/>
    <mergeCell ref="AJ5:AJ16"/>
    <mergeCell ref="AD3:AI3"/>
    <mergeCell ref="C3:AC3"/>
    <mergeCell ref="A33:B33"/>
    <mergeCell ref="A34:B34"/>
    <mergeCell ref="A14:B14"/>
    <mergeCell ref="A15:B15"/>
    <mergeCell ref="A16:B16"/>
    <mergeCell ref="A21:A22"/>
    <mergeCell ref="B21:B22"/>
    <mergeCell ref="C21:AC21"/>
    <mergeCell ref="A23:A28"/>
    <mergeCell ref="A5:A10"/>
    <mergeCell ref="A29:A31"/>
    <mergeCell ref="A32:B3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4"/>
  <sheetViews>
    <sheetView zoomScale="90" zoomScaleNormal="90" workbookViewId="0">
      <selection activeCell="C5" sqref="C5:AD15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0" max="35" width="10.7109375" customWidth="1"/>
    <col min="36" max="36" width="10.85546875" customWidth="1"/>
  </cols>
  <sheetData>
    <row r="1" spans="1:36" ht="15.75" x14ac:dyDescent="0.25">
      <c r="A1" s="1" t="s">
        <v>25</v>
      </c>
    </row>
    <row r="3" spans="1:36" ht="14.1" customHeight="1" x14ac:dyDescent="0.2">
      <c r="A3" s="73" t="s">
        <v>1</v>
      </c>
      <c r="B3" s="73" t="s">
        <v>2</v>
      </c>
      <c r="C3" s="70" t="s">
        <v>13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2"/>
      <c r="AD3" s="78" t="s">
        <v>4</v>
      </c>
      <c r="AE3" s="79"/>
      <c r="AF3" s="79"/>
      <c r="AG3" s="79"/>
      <c r="AH3" s="79"/>
      <c r="AI3" s="80"/>
      <c r="AJ3" s="64" t="s">
        <v>33</v>
      </c>
    </row>
    <row r="4" spans="1:36" x14ac:dyDescent="0.2">
      <c r="A4" s="73"/>
      <c r="B4" s="73"/>
      <c r="C4" s="12">
        <v>1990</v>
      </c>
      <c r="D4" s="12">
        <v>1991</v>
      </c>
      <c r="E4" s="12">
        <v>1992</v>
      </c>
      <c r="F4" s="12">
        <v>1993</v>
      </c>
      <c r="G4" s="12">
        <v>1994</v>
      </c>
      <c r="H4" s="12">
        <v>1995</v>
      </c>
      <c r="I4" s="12">
        <v>1996</v>
      </c>
      <c r="J4" s="12">
        <v>1997</v>
      </c>
      <c r="K4" s="12">
        <v>1998</v>
      </c>
      <c r="L4" s="12">
        <v>1999</v>
      </c>
      <c r="M4" s="12">
        <v>2000</v>
      </c>
      <c r="N4" s="12">
        <v>2001</v>
      </c>
      <c r="O4" s="12">
        <v>2002</v>
      </c>
      <c r="P4" s="12">
        <v>2003</v>
      </c>
      <c r="Q4" s="12">
        <v>2004</v>
      </c>
      <c r="R4" s="12">
        <v>2005</v>
      </c>
      <c r="S4" s="12">
        <v>2006</v>
      </c>
      <c r="T4" s="12">
        <v>2007</v>
      </c>
      <c r="U4" s="12">
        <v>2008</v>
      </c>
      <c r="V4" s="12">
        <v>2009</v>
      </c>
      <c r="W4" s="12">
        <v>2010</v>
      </c>
      <c r="X4" s="12">
        <v>2011</v>
      </c>
      <c r="Y4" s="12">
        <v>2012</v>
      </c>
      <c r="Z4" s="12">
        <v>2013</v>
      </c>
      <c r="AA4" s="12">
        <v>2014</v>
      </c>
      <c r="AB4" s="12">
        <v>2015</v>
      </c>
      <c r="AC4" s="12">
        <v>2016</v>
      </c>
      <c r="AD4" s="20" t="s">
        <v>30</v>
      </c>
      <c r="AE4" s="20" t="s">
        <v>31</v>
      </c>
      <c r="AF4" s="20" t="s">
        <v>14</v>
      </c>
      <c r="AG4" s="20" t="s">
        <v>15</v>
      </c>
      <c r="AH4" s="20" t="s">
        <v>16</v>
      </c>
      <c r="AI4" s="20" t="s">
        <v>32</v>
      </c>
      <c r="AJ4" s="65"/>
    </row>
    <row r="5" spans="1:36" ht="12.95" customHeight="1" x14ac:dyDescent="0.2">
      <c r="A5" s="53" t="s">
        <v>3</v>
      </c>
      <c r="B5" s="9" t="s">
        <v>6</v>
      </c>
      <c r="C5" s="24">
        <v>0.76459095358797169</v>
      </c>
      <c r="D5" s="24">
        <v>0.84666200431056149</v>
      </c>
      <c r="E5" s="24">
        <v>0.54807756879175962</v>
      </c>
      <c r="F5" s="24">
        <v>0.52055223531223382</v>
      </c>
      <c r="G5" s="24">
        <v>0.47612828739029051</v>
      </c>
      <c r="H5" s="24">
        <v>0.36614570099999999</v>
      </c>
      <c r="I5" s="24">
        <v>0.37918596050000009</v>
      </c>
      <c r="J5" s="24">
        <v>0.33965959500000004</v>
      </c>
      <c r="K5" s="24">
        <v>0.40357767150000001</v>
      </c>
      <c r="L5" s="24">
        <v>0.30256278949999998</v>
      </c>
      <c r="M5" s="24">
        <v>0.187926972</v>
      </c>
      <c r="N5" s="24">
        <v>0.23311464600000004</v>
      </c>
      <c r="O5" s="24">
        <v>0.22624234750000002</v>
      </c>
      <c r="P5" s="24">
        <v>0.20395203900000003</v>
      </c>
      <c r="Q5" s="24">
        <v>0.21566109249999998</v>
      </c>
      <c r="R5" s="24">
        <v>0.11279942316829343</v>
      </c>
      <c r="S5" s="24">
        <v>9.2444954320132014E-2</v>
      </c>
      <c r="T5" s="24">
        <v>9.2444954320132014E-2</v>
      </c>
      <c r="U5" s="24">
        <v>9.0143566131166988E-2</v>
      </c>
      <c r="V5" s="24">
        <v>0.10469204390634725</v>
      </c>
      <c r="W5" s="24">
        <v>8.431179957145174E-2</v>
      </c>
      <c r="X5" s="24">
        <v>6.1079094171622529E-2</v>
      </c>
      <c r="Y5" s="24">
        <v>7.6863444109761411E-2</v>
      </c>
      <c r="Z5" s="24">
        <v>5.2765010086843693E-2</v>
      </c>
      <c r="AA5" s="24">
        <v>4.949789251956066E-2</v>
      </c>
      <c r="AB5" s="24">
        <v>5.5973299478140559E-2</v>
      </c>
      <c r="AC5" s="24">
        <v>5.1459212439764639E-2</v>
      </c>
      <c r="AD5" s="29">
        <f>(AC5-AB5)/AB5</f>
        <v>-8.0647149274071683E-2</v>
      </c>
      <c r="AE5" s="13">
        <f>(AB5-Z5)/Z5</f>
        <v>6.0803350288694699E-2</v>
      </c>
      <c r="AF5" s="13">
        <f t="shared" ref="AF5:AF16" si="0">(Z5-$C5)/$C5</f>
        <v>-0.9309892304646884</v>
      </c>
      <c r="AG5" s="13">
        <f t="shared" ref="AG5:AG16" si="1">(AA5-$C5)/$C5</f>
        <v>-0.93526225717518163</v>
      </c>
      <c r="AH5" s="13">
        <f t="shared" ref="AH5:AH16" si="2">(AB5-$C5)/$C5</f>
        <v>-0.92679314447094041</v>
      </c>
      <c r="AI5" s="13">
        <f t="shared" ref="AI5:AI16" si="3">(AC5-$C5)/$C5</f>
        <v>-0.9326970686766779</v>
      </c>
      <c r="AJ5" s="66" t="s">
        <v>17</v>
      </c>
    </row>
    <row r="6" spans="1:36" ht="12.95" customHeight="1" x14ac:dyDescent="0.2">
      <c r="A6" s="54"/>
      <c r="B6" s="9" t="s">
        <v>7</v>
      </c>
      <c r="C6" s="24">
        <v>5.6537360000000009E-2</v>
      </c>
      <c r="D6" s="24">
        <v>6.8807540000000014E-2</v>
      </c>
      <c r="E6" s="24">
        <v>3.9854630000000002E-2</v>
      </c>
      <c r="F6" s="24">
        <v>4.9863830000000012E-2</v>
      </c>
      <c r="G6" s="24">
        <v>3.4320639999999999E-2</v>
      </c>
      <c r="H6" s="24">
        <v>2.6359300000000002E-2</v>
      </c>
      <c r="I6" s="24">
        <v>3.1042630000000002E-2</v>
      </c>
      <c r="J6" s="49">
        <v>3.5636900000000006E-2</v>
      </c>
      <c r="K6" s="24">
        <v>4.1236370000000008E-2</v>
      </c>
      <c r="L6" s="24">
        <v>3.22648611E-2</v>
      </c>
      <c r="M6" s="24">
        <v>3.7136072940000001E-2</v>
      </c>
      <c r="N6" s="24">
        <v>4.7559443380000004E-2</v>
      </c>
      <c r="O6" s="24">
        <v>4.9360869860000003E-2</v>
      </c>
      <c r="P6" s="24">
        <v>4.6691634080000002E-2</v>
      </c>
      <c r="Q6" s="24">
        <v>5.3296011610000006E-2</v>
      </c>
      <c r="R6" s="24">
        <v>5.7922460000000009E-2</v>
      </c>
      <c r="S6" s="24">
        <v>5.9222060000000007E-2</v>
      </c>
      <c r="T6" s="24">
        <v>5.9222060000000007E-2</v>
      </c>
      <c r="U6" s="24">
        <v>4.9218520000000002E-2</v>
      </c>
      <c r="V6" s="24">
        <v>4.0448741104000006E-2</v>
      </c>
      <c r="W6" s="24">
        <v>4.3823687105752004E-2</v>
      </c>
      <c r="X6" s="24">
        <v>3.9640045885376007E-2</v>
      </c>
      <c r="Y6" s="24">
        <v>3.4181920406260002E-2</v>
      </c>
      <c r="Z6" s="24">
        <v>3.2115930996975003E-2</v>
      </c>
      <c r="AA6" s="24">
        <v>2.8557307464800001E-2</v>
      </c>
      <c r="AB6" s="24">
        <v>2.7577489867594004E-2</v>
      </c>
      <c r="AC6" s="24">
        <v>2.2367096767476828E-2</v>
      </c>
      <c r="AD6" s="29">
        <f t="shared" ref="AD6:AD16" si="4">(AB6-AA6)/AA6</f>
        <v>-3.4310573516558925E-2</v>
      </c>
      <c r="AE6" s="13">
        <f t="shared" ref="AE6:AE14" si="5">(AB6-Z6)/Z6</f>
        <v>-0.14131432558528273</v>
      </c>
      <c r="AF6" s="13">
        <f t="shared" si="0"/>
        <v>-0.43195205794938074</v>
      </c>
      <c r="AG6" s="13">
        <f t="shared" si="1"/>
        <v>-0.49489492496996684</v>
      </c>
      <c r="AH6" s="13">
        <f t="shared" si="2"/>
        <v>-0.51222536978037181</v>
      </c>
      <c r="AI6" s="13">
        <f t="shared" si="3"/>
        <v>-0.60438377795714504</v>
      </c>
      <c r="AJ6" s="67"/>
    </row>
    <row r="7" spans="1:36" ht="26.65" customHeight="1" x14ac:dyDescent="0.2">
      <c r="A7" s="54"/>
      <c r="B7" s="9" t="s">
        <v>10</v>
      </c>
      <c r="C7" s="24">
        <v>0.64609647468399589</v>
      </c>
      <c r="D7" s="24">
        <v>0.80683754921337114</v>
      </c>
      <c r="E7" s="24">
        <v>0.59650513960164353</v>
      </c>
      <c r="F7" s="24">
        <v>0.48159345271967513</v>
      </c>
      <c r="G7" s="24">
        <v>0.39915444389909793</v>
      </c>
      <c r="H7" s="24">
        <v>0.25726070461105149</v>
      </c>
      <c r="I7" s="24">
        <v>0.23305075775587819</v>
      </c>
      <c r="J7" s="24">
        <v>0.20967167681149632</v>
      </c>
      <c r="K7" s="24">
        <v>0.20912291108955633</v>
      </c>
      <c r="L7" s="24">
        <v>0.18002832380943914</v>
      </c>
      <c r="M7" s="24">
        <v>0.14624298692086105</v>
      </c>
      <c r="N7" s="24">
        <v>0.13480917589426866</v>
      </c>
      <c r="O7" s="24">
        <v>0.39941154616503916</v>
      </c>
      <c r="P7" s="24">
        <v>0.17848135521216008</v>
      </c>
      <c r="Q7" s="24">
        <v>0.1775170129739162</v>
      </c>
      <c r="R7" s="24">
        <v>0.12136289945452489</v>
      </c>
      <c r="S7" s="24">
        <v>8.4175285848351794E-2</v>
      </c>
      <c r="T7" s="24">
        <v>8.4175285848351794E-2</v>
      </c>
      <c r="U7" s="24">
        <v>6.8680681222635154E-2</v>
      </c>
      <c r="V7" s="24">
        <v>5.6414878188558379E-2</v>
      </c>
      <c r="W7" s="24">
        <v>6.3637923906555316E-2</v>
      </c>
      <c r="X7" s="24">
        <v>7.4236100935417063E-2</v>
      </c>
      <c r="Y7" s="24">
        <v>6.5390611062497467E-2</v>
      </c>
      <c r="Z7" s="24">
        <v>5.504818369751617E-2</v>
      </c>
      <c r="AA7" s="24">
        <v>6.0522891765155733E-2</v>
      </c>
      <c r="AB7" s="24">
        <v>4.402412238864576E-2</v>
      </c>
      <c r="AC7" s="24">
        <v>4.6594085322189789E-2</v>
      </c>
      <c r="AD7" s="29">
        <f t="shared" si="4"/>
        <v>-0.27260378503607213</v>
      </c>
      <c r="AE7" s="13">
        <f t="shared" si="5"/>
        <v>-0.20026203533701378</v>
      </c>
      <c r="AF7" s="13">
        <f t="shared" si="0"/>
        <v>-0.91479881742979618</v>
      </c>
      <c r="AG7" s="13">
        <f t="shared" si="1"/>
        <v>-0.90632530258773314</v>
      </c>
      <c r="AH7" s="13">
        <f t="shared" si="2"/>
        <v>-0.93186137966442584</v>
      </c>
      <c r="AI7" s="13">
        <f t="shared" si="3"/>
        <v>-0.92788370290214195</v>
      </c>
      <c r="AJ7" s="67"/>
    </row>
    <row r="8" spans="1:36" ht="12.95" customHeight="1" x14ac:dyDescent="0.2">
      <c r="A8" s="54"/>
      <c r="B8" s="9" t="s">
        <v>11</v>
      </c>
      <c r="C8" s="24">
        <v>2.6491946955000003</v>
      </c>
      <c r="D8" s="24">
        <v>2.7793116900000006</v>
      </c>
      <c r="E8" s="24">
        <v>0.96571022849999999</v>
      </c>
      <c r="F8" s="24">
        <v>1.0101460905000001</v>
      </c>
      <c r="G8" s="24">
        <v>0.83190737699999995</v>
      </c>
      <c r="H8" s="24">
        <v>0.71525591399999988</v>
      </c>
      <c r="I8" s="24">
        <v>0.86397912750000005</v>
      </c>
      <c r="J8" s="24">
        <v>0.89770781099999997</v>
      </c>
      <c r="K8" s="24">
        <v>0.76667659799999999</v>
      </c>
      <c r="L8" s="24">
        <v>0.79657665599999994</v>
      </c>
      <c r="M8" s="24">
        <v>0.73817620049999999</v>
      </c>
      <c r="N8" s="24">
        <v>0.75286218449999998</v>
      </c>
      <c r="O8" s="24">
        <v>0.78206967000000005</v>
      </c>
      <c r="P8" s="24">
        <v>0.82455550500000008</v>
      </c>
      <c r="Q8" s="24">
        <v>0.81706851349999998</v>
      </c>
      <c r="R8" s="24">
        <v>0.86957550700000008</v>
      </c>
      <c r="S8" s="24">
        <v>0.95595307399999996</v>
      </c>
      <c r="T8" s="24">
        <v>0.95595307399999996</v>
      </c>
      <c r="U8" s="24">
        <v>0.99435045499999986</v>
      </c>
      <c r="V8" s="24">
        <v>0.98216356199999999</v>
      </c>
      <c r="W8" s="24">
        <v>1.0979136745000002</v>
      </c>
      <c r="X8" s="24">
        <v>1.0941455485</v>
      </c>
      <c r="Y8" s="24">
        <v>1.0953633345</v>
      </c>
      <c r="Z8" s="24">
        <v>1.0871250855000001</v>
      </c>
      <c r="AA8" s="24">
        <v>0.98000988500000008</v>
      </c>
      <c r="AB8" s="24">
        <v>0.8826329515000001</v>
      </c>
      <c r="AC8" s="24">
        <v>0.90513909700000006</v>
      </c>
      <c r="AD8" s="29">
        <f t="shared" si="4"/>
        <v>-9.9363215606748684E-2</v>
      </c>
      <c r="AE8" s="13">
        <f t="shared" si="5"/>
        <v>-0.18810359242694522</v>
      </c>
      <c r="AF8" s="13">
        <f t="shared" si="0"/>
        <v>-0.58963941482042725</v>
      </c>
      <c r="AG8" s="13">
        <f t="shared" si="1"/>
        <v>-0.6300725323568428</v>
      </c>
      <c r="AH8" s="13">
        <f t="shared" si="2"/>
        <v>-0.66682971508312827</v>
      </c>
      <c r="AI8" s="13">
        <f t="shared" si="3"/>
        <v>-0.65833424831421561</v>
      </c>
      <c r="AJ8" s="67"/>
    </row>
    <row r="9" spans="1:36" ht="24.75" customHeight="1" x14ac:dyDescent="0.2">
      <c r="A9" s="54"/>
      <c r="B9" s="9" t="s">
        <v>12</v>
      </c>
      <c r="C9" s="24">
        <v>2.6168292250584035</v>
      </c>
      <c r="D9" s="24">
        <v>3.0514165614201687</v>
      </c>
      <c r="E9" s="24">
        <v>1.2247827697772682</v>
      </c>
      <c r="F9" s="24">
        <v>1.1677717770549501</v>
      </c>
      <c r="G9" s="24">
        <v>1.1147164935076948</v>
      </c>
      <c r="H9" s="24">
        <v>1.022005885</v>
      </c>
      <c r="I9" s="24">
        <v>0.81799008250000005</v>
      </c>
      <c r="J9" s="24">
        <v>0.59536421950000007</v>
      </c>
      <c r="K9" s="24">
        <v>0.53467735200000011</v>
      </c>
      <c r="L9" s="24">
        <v>0.4163228169999999</v>
      </c>
      <c r="M9" s="24">
        <v>0.31196176419999999</v>
      </c>
      <c r="N9" s="24">
        <v>0.26099159140000006</v>
      </c>
      <c r="O9" s="24">
        <v>0.30281321789999999</v>
      </c>
      <c r="P9" s="24">
        <v>0.30692482670000004</v>
      </c>
      <c r="Q9" s="24">
        <v>0.29634241170000003</v>
      </c>
      <c r="R9" s="24">
        <v>0.13304553668884253</v>
      </c>
      <c r="S9" s="24">
        <v>6.5630737250752108E-2</v>
      </c>
      <c r="T9" s="24">
        <v>6.5630737250752108E-2</v>
      </c>
      <c r="U9" s="24">
        <v>6.2186975522186994E-2</v>
      </c>
      <c r="V9" s="24">
        <v>7.4886600588675967E-2</v>
      </c>
      <c r="W9" s="24">
        <v>5.9817318633899247E-2</v>
      </c>
      <c r="X9" s="24">
        <v>6.2778844132227188E-2</v>
      </c>
      <c r="Y9" s="24">
        <v>3.5876622831151263E-2</v>
      </c>
      <c r="Z9" s="24">
        <v>2.5184378106659477E-2</v>
      </c>
      <c r="AA9" s="24">
        <v>2.3952970063014608E-2</v>
      </c>
      <c r="AB9" s="24">
        <v>1.8386794507016888E-2</v>
      </c>
      <c r="AC9" s="24">
        <v>2.1137276201120884E-2</v>
      </c>
      <c r="AD9" s="29">
        <f t="shared" si="4"/>
        <v>-0.23237934758630877</v>
      </c>
      <c r="AE9" s="13">
        <f t="shared" si="5"/>
        <v>-0.26991270425077962</v>
      </c>
      <c r="AF9" s="13">
        <f t="shared" si="0"/>
        <v>-0.99037599478578986</v>
      </c>
      <c r="AG9" s="13">
        <f t="shared" si="1"/>
        <v>-0.99084656735195231</v>
      </c>
      <c r="AH9" s="13">
        <f t="shared" si="2"/>
        <v>-0.99297363605888089</v>
      </c>
      <c r="AI9" s="13">
        <f t="shared" si="3"/>
        <v>-0.99192256185512095</v>
      </c>
      <c r="AJ9" s="67"/>
    </row>
    <row r="10" spans="1:36" x14ac:dyDescent="0.2">
      <c r="A10" s="55"/>
      <c r="B10" s="35" t="s">
        <v>8</v>
      </c>
      <c r="C10" s="50">
        <f t="shared" ref="C10:H10" si="6">C5+C6+C7+C8+C9</f>
        <v>6.7332487088303719</v>
      </c>
      <c r="D10" s="50">
        <f t="shared" si="6"/>
        <v>7.5530353449441021</v>
      </c>
      <c r="E10" s="50">
        <f t="shared" si="6"/>
        <v>3.3749303366706709</v>
      </c>
      <c r="F10" s="50">
        <f t="shared" si="6"/>
        <v>3.2299273855868593</v>
      </c>
      <c r="G10" s="50">
        <f t="shared" si="6"/>
        <v>2.8562272417970833</v>
      </c>
      <c r="H10" s="50">
        <f t="shared" si="6"/>
        <v>2.3870275046110514</v>
      </c>
      <c r="I10" s="50">
        <f t="shared" ref="I10:AC10" si="7">I5+I6+I7+I8+I9</f>
        <v>2.3252485582558786</v>
      </c>
      <c r="J10" s="50">
        <f t="shared" si="7"/>
        <v>2.0780402023114966</v>
      </c>
      <c r="K10" s="51">
        <f t="shared" si="7"/>
        <v>1.9552909025895566</v>
      </c>
      <c r="L10" s="50">
        <f t="shared" si="7"/>
        <v>1.727755447409439</v>
      </c>
      <c r="M10" s="50">
        <f t="shared" si="7"/>
        <v>1.421443996560861</v>
      </c>
      <c r="N10" s="50">
        <f t="shared" si="7"/>
        <v>1.4293370411742687</v>
      </c>
      <c r="O10" s="50">
        <f t="shared" si="7"/>
        <v>1.7598976514250393</v>
      </c>
      <c r="P10" s="50">
        <f t="shared" si="7"/>
        <v>1.5606053599921601</v>
      </c>
      <c r="Q10" s="50">
        <f t="shared" si="7"/>
        <v>1.5598850422839161</v>
      </c>
      <c r="R10" s="50">
        <f t="shared" si="7"/>
        <v>1.2947058263116611</v>
      </c>
      <c r="S10" s="50">
        <f t="shared" si="7"/>
        <v>1.2574261114192358</v>
      </c>
      <c r="T10" s="50">
        <f t="shared" si="7"/>
        <v>1.2574261114192358</v>
      </c>
      <c r="U10" s="50">
        <f t="shared" si="7"/>
        <v>1.264580197875989</v>
      </c>
      <c r="V10" s="50">
        <f t="shared" si="7"/>
        <v>1.2586058257875816</v>
      </c>
      <c r="W10" s="50">
        <f t="shared" si="7"/>
        <v>1.3495044037176587</v>
      </c>
      <c r="X10" s="50">
        <f t="shared" si="7"/>
        <v>1.3318796336246428</v>
      </c>
      <c r="Y10" s="50">
        <f t="shared" si="7"/>
        <v>1.3076759329096703</v>
      </c>
      <c r="Z10" s="50">
        <f t="shared" si="7"/>
        <v>1.2522385883879943</v>
      </c>
      <c r="AA10" s="50">
        <f t="shared" si="7"/>
        <v>1.1425409468125312</v>
      </c>
      <c r="AB10" s="50">
        <f t="shared" si="7"/>
        <v>1.0285946577413974</v>
      </c>
      <c r="AC10" s="50">
        <f t="shared" si="7"/>
        <v>1.0466967677305521</v>
      </c>
      <c r="AD10" s="29">
        <f t="shared" si="4"/>
        <v>-9.9730595554603063E-2</v>
      </c>
      <c r="AE10" s="13">
        <f t="shared" si="5"/>
        <v>-0.17859530341936961</v>
      </c>
      <c r="AF10" s="13">
        <f t="shared" si="0"/>
        <v>-0.81402163464632804</v>
      </c>
      <c r="AG10" s="13">
        <f t="shared" si="1"/>
        <v>-0.83031356835012837</v>
      </c>
      <c r="AH10" s="13">
        <f t="shared" si="2"/>
        <v>-0.8472364972361055</v>
      </c>
      <c r="AI10" s="13">
        <f t="shared" si="3"/>
        <v>-0.8445480312708703</v>
      </c>
      <c r="AJ10" s="67"/>
    </row>
    <row r="11" spans="1:36" x14ac:dyDescent="0.2">
      <c r="A11" s="56" t="s">
        <v>21</v>
      </c>
      <c r="B11" s="9" t="s">
        <v>22</v>
      </c>
      <c r="C11" s="37">
        <v>80.651623933114408</v>
      </c>
      <c r="D11" s="37">
        <v>91.141432818342267</v>
      </c>
      <c r="E11" s="37">
        <v>55.084441872181195</v>
      </c>
      <c r="F11" s="37">
        <v>43.780075883043935</v>
      </c>
      <c r="G11" s="37">
        <v>35.739639771084967</v>
      </c>
      <c r="H11" s="37">
        <v>49.86301843748145</v>
      </c>
      <c r="I11" s="37">
        <v>54.592795988347923</v>
      </c>
      <c r="J11" s="37">
        <v>54.63606487534792</v>
      </c>
      <c r="K11" s="37">
        <v>4.8363563883129252</v>
      </c>
      <c r="L11" s="37">
        <v>3.8182996850609672</v>
      </c>
      <c r="M11" s="37">
        <v>2.9722636788956187</v>
      </c>
      <c r="N11" s="37">
        <v>2.9725133901374865</v>
      </c>
      <c r="O11" s="37">
        <v>2.8798297267454016</v>
      </c>
      <c r="P11" s="37">
        <v>2.8904008336805957</v>
      </c>
      <c r="Q11" s="37">
        <v>1.2716544553713638</v>
      </c>
      <c r="R11" s="37">
        <v>1.2502140320490869</v>
      </c>
      <c r="S11" s="37">
        <v>1.5865830802642198</v>
      </c>
      <c r="T11" s="37">
        <v>1.5865830802642198</v>
      </c>
      <c r="U11" s="37">
        <v>1.5780936691780485</v>
      </c>
      <c r="V11" s="37">
        <v>1.3270242914306882</v>
      </c>
      <c r="W11" s="37">
        <v>1.1658672728170132</v>
      </c>
      <c r="X11" s="37">
        <v>1.0620647678320845</v>
      </c>
      <c r="Y11" s="37">
        <v>0.98088131443926962</v>
      </c>
      <c r="Z11" s="37">
        <v>0.91897375117223579</v>
      </c>
      <c r="AA11" s="37">
        <v>0.9079889826691705</v>
      </c>
      <c r="AB11" s="37">
        <v>0.97435947344484475</v>
      </c>
      <c r="AC11" s="37">
        <v>1.1108374913072749</v>
      </c>
      <c r="AD11" s="29">
        <f t="shared" si="4"/>
        <v>7.3096141079342383E-2</v>
      </c>
      <c r="AE11" s="13">
        <f t="shared" si="5"/>
        <v>6.0269101486260475E-2</v>
      </c>
      <c r="AF11" s="13">
        <f t="shared" si="0"/>
        <v>-0.98860563859279071</v>
      </c>
      <c r="AG11" s="13">
        <f t="shared" si="1"/>
        <v>-0.98874183880758337</v>
      </c>
      <c r="AH11" s="13">
        <f t="shared" si="2"/>
        <v>-0.98791891066876847</v>
      </c>
      <c r="AI11" s="13">
        <f t="shared" si="3"/>
        <v>-0.98622671885406155</v>
      </c>
      <c r="AJ11" s="67"/>
    </row>
    <row r="12" spans="1:36" x14ac:dyDescent="0.2">
      <c r="A12" s="57"/>
      <c r="B12" s="9" t="s">
        <v>23</v>
      </c>
      <c r="C12" s="37">
        <v>6.4438870741950532E-4</v>
      </c>
      <c r="D12" s="37">
        <v>3.866332244517032E-4</v>
      </c>
      <c r="E12" s="37">
        <v>1.2739150723285113E-4</v>
      </c>
      <c r="F12" s="37">
        <v>1.2739150723285113E-4</v>
      </c>
      <c r="G12" s="37">
        <v>1.2739150723285113E-4</v>
      </c>
      <c r="H12" s="37">
        <v>1.2739150723285113E-4</v>
      </c>
      <c r="I12" s="37">
        <v>6.4605692953803074E-4</v>
      </c>
      <c r="J12" s="37">
        <v>6.4909006066262245E-4</v>
      </c>
      <c r="K12" s="37">
        <v>4.519365375641624E-4</v>
      </c>
      <c r="L12" s="37">
        <v>3.8520765282314514E-4</v>
      </c>
      <c r="M12" s="37">
        <v>3.7307512832477832E-4</v>
      </c>
      <c r="N12" s="37">
        <v>4.3373775081661224E-4</v>
      </c>
      <c r="O12" s="37">
        <v>4.944003733084461E-4</v>
      </c>
      <c r="P12" s="37">
        <v>5.4293047130191314E-4</v>
      </c>
      <c r="Q12" s="37">
        <v>7.0671955202986471E-4</v>
      </c>
      <c r="R12" s="37">
        <v>6.9762015865608949E-4</v>
      </c>
      <c r="S12" s="37">
        <v>7.9164722351843209E-4</v>
      </c>
      <c r="T12" s="37">
        <v>7.4008399440037324E-4</v>
      </c>
      <c r="U12" s="37">
        <v>7.8558096126924879E-4</v>
      </c>
      <c r="V12" s="37">
        <v>6.8245450303313108E-4</v>
      </c>
      <c r="W12" s="37">
        <v>8.2197853476434902E-4</v>
      </c>
      <c r="X12" s="37">
        <v>6.7942137190853938E-4</v>
      </c>
      <c r="Y12" s="37">
        <v>6.2179188054129722E-4</v>
      </c>
      <c r="Z12" s="37">
        <v>5.94493700419972E-4</v>
      </c>
      <c r="AA12" s="37">
        <v>6.0359309379374711E-4</v>
      </c>
      <c r="AB12" s="37">
        <v>5.6719552029864677E-4</v>
      </c>
      <c r="AC12" s="37">
        <v>1.4005055810139002E-3</v>
      </c>
      <c r="AD12" s="29">
        <f t="shared" si="4"/>
        <v>-6.030150753768846E-2</v>
      </c>
      <c r="AE12" s="13">
        <f t="shared" si="5"/>
        <v>-4.5918367346938743E-2</v>
      </c>
      <c r="AF12" s="13">
        <f t="shared" si="0"/>
        <v>-7.7429983525535373E-2</v>
      </c>
      <c r="AG12" s="13">
        <f t="shared" si="1"/>
        <v>-6.3309013885620047E-2</v>
      </c>
      <c r="AH12" s="13">
        <f t="shared" si="2"/>
        <v>-0.11979289244528116</v>
      </c>
      <c r="AI12" s="13">
        <f t="shared" si="3"/>
        <v>1.1733862882580794</v>
      </c>
      <c r="AJ12" s="67"/>
    </row>
    <row r="13" spans="1:36" x14ac:dyDescent="0.2">
      <c r="A13" s="58"/>
      <c r="B13" s="35" t="s">
        <v>8</v>
      </c>
      <c r="C13" s="50">
        <f t="shared" ref="C13:I13" si="8">C11+C12</f>
        <v>80.652268321821822</v>
      </c>
      <c r="D13" s="50">
        <f t="shared" si="8"/>
        <v>91.141819451566718</v>
      </c>
      <c r="E13" s="50">
        <f t="shared" si="8"/>
        <v>55.084569263688429</v>
      </c>
      <c r="F13" s="50">
        <f t="shared" si="8"/>
        <v>43.78020327455117</v>
      </c>
      <c r="G13" s="50">
        <f t="shared" si="8"/>
        <v>35.739767162592202</v>
      </c>
      <c r="H13" s="50">
        <f t="shared" si="8"/>
        <v>49.863145828988685</v>
      </c>
      <c r="I13" s="50">
        <f t="shared" si="8"/>
        <v>54.593442045277463</v>
      </c>
      <c r="J13" s="50">
        <f t="shared" ref="J13:AC13" si="9">J11+J12</f>
        <v>54.636713965408582</v>
      </c>
      <c r="K13" s="50">
        <f t="shared" si="9"/>
        <v>4.8368083248504892</v>
      </c>
      <c r="L13" s="50">
        <f t="shared" si="9"/>
        <v>3.8186848927137902</v>
      </c>
      <c r="M13" s="50">
        <f t="shared" si="9"/>
        <v>2.9726367540239433</v>
      </c>
      <c r="N13" s="50">
        <f t="shared" si="9"/>
        <v>2.9729471278883031</v>
      </c>
      <c r="O13" s="50">
        <f t="shared" si="9"/>
        <v>2.8803241271187101</v>
      </c>
      <c r="P13" s="50">
        <f t="shared" si="9"/>
        <v>2.8909437641518978</v>
      </c>
      <c r="Q13" s="50">
        <f t="shared" si="9"/>
        <v>1.2723611749233936</v>
      </c>
      <c r="R13" s="50">
        <f t="shared" si="9"/>
        <v>1.250911652207743</v>
      </c>
      <c r="S13" s="50">
        <f t="shared" si="9"/>
        <v>1.5873747274877381</v>
      </c>
      <c r="T13" s="50">
        <f t="shared" si="9"/>
        <v>1.5873231642586201</v>
      </c>
      <c r="U13" s="50">
        <f t="shared" si="9"/>
        <v>1.5788792501393178</v>
      </c>
      <c r="V13" s="50">
        <f t="shared" si="9"/>
        <v>1.3277067459337213</v>
      </c>
      <c r="W13" s="50">
        <f t="shared" si="9"/>
        <v>1.1666892513517775</v>
      </c>
      <c r="X13" s="50">
        <f t="shared" si="9"/>
        <v>1.0627441892039931</v>
      </c>
      <c r="Y13" s="50">
        <f t="shared" si="9"/>
        <v>0.98150310631981097</v>
      </c>
      <c r="Z13" s="50">
        <f t="shared" si="9"/>
        <v>0.91956824487265576</v>
      </c>
      <c r="AA13" s="50">
        <f t="shared" si="9"/>
        <v>0.90859257576296426</v>
      </c>
      <c r="AB13" s="50">
        <f t="shared" si="9"/>
        <v>0.97492666896514335</v>
      </c>
      <c r="AC13" s="50">
        <f t="shared" si="9"/>
        <v>1.1122379968882889</v>
      </c>
      <c r="AD13" s="29">
        <f t="shared" si="4"/>
        <v>7.3007522812385914E-2</v>
      </c>
      <c r="AE13" s="13">
        <f t="shared" si="5"/>
        <v>6.0200452115605374E-2</v>
      </c>
      <c r="AF13" s="13">
        <f t="shared" si="0"/>
        <v>-0.98859835855820755</v>
      </c>
      <c r="AG13" s="13">
        <f t="shared" si="1"/>
        <v>-0.98873444486226392</v>
      </c>
      <c r="AH13" s="13">
        <f t="shared" si="2"/>
        <v>-0.98791197458855162</v>
      </c>
      <c r="AI13" s="13">
        <f t="shared" si="3"/>
        <v>-0.98620946415976563</v>
      </c>
      <c r="AJ13" s="67"/>
    </row>
    <row r="14" spans="1:36" s="5" customFormat="1" ht="22.15" customHeight="1" x14ac:dyDescent="0.2">
      <c r="A14" s="59" t="s">
        <v>24</v>
      </c>
      <c r="B14" s="60"/>
      <c r="C14" s="37">
        <v>0.68527739999999993</v>
      </c>
      <c r="D14" s="37">
        <v>0.59545479999999995</v>
      </c>
      <c r="E14" s="37">
        <v>0.33767380000000002</v>
      </c>
      <c r="F14" s="37">
        <v>0.21068579999999998</v>
      </c>
      <c r="G14" s="37">
        <v>0.1664418</v>
      </c>
      <c r="H14" s="37">
        <v>0.31935719999999995</v>
      </c>
      <c r="I14" s="37">
        <v>0.35657331999999997</v>
      </c>
      <c r="J14" s="37">
        <v>0.50161180800000005</v>
      </c>
      <c r="K14" s="37">
        <v>0.48789026399999991</v>
      </c>
      <c r="L14" s="37">
        <v>0.46809788799999996</v>
      </c>
      <c r="M14" s="37">
        <v>0.66609380000000007</v>
      </c>
      <c r="N14" s="37">
        <v>0.50170020000000004</v>
      </c>
      <c r="O14" s="37">
        <v>0.49167011639999997</v>
      </c>
      <c r="P14" s="37">
        <v>0.43925521199999995</v>
      </c>
      <c r="Q14" s="37">
        <v>0.64015337080000001</v>
      </c>
      <c r="R14" s="37">
        <v>0.60651688979999996</v>
      </c>
      <c r="S14" s="37">
        <v>0.61436685420000003</v>
      </c>
      <c r="T14" s="37">
        <v>0.83803463680000001</v>
      </c>
      <c r="U14" s="37">
        <v>0.89573916079999993</v>
      </c>
      <c r="V14" s="37">
        <v>0.42124429279999998</v>
      </c>
      <c r="W14" s="37">
        <v>0.4496122011</v>
      </c>
      <c r="X14" s="37">
        <v>0.49496949829999998</v>
      </c>
      <c r="Y14" s="37">
        <v>0.65724515389999993</v>
      </c>
      <c r="Z14" s="37">
        <v>0.77871418030000017</v>
      </c>
      <c r="AA14" s="37">
        <v>0.73480184059999998</v>
      </c>
      <c r="AB14" s="37">
        <v>0.65038249719999985</v>
      </c>
      <c r="AC14" s="37">
        <v>0.65038249719999985</v>
      </c>
      <c r="AD14" s="29">
        <f t="shared" si="4"/>
        <v>-0.11488722365075704</v>
      </c>
      <c r="AE14" s="13">
        <f t="shared" si="5"/>
        <v>-0.16479946859393321</v>
      </c>
      <c r="AF14" s="13">
        <f t="shared" si="0"/>
        <v>0.13634884252712881</v>
      </c>
      <c r="AG14" s="13">
        <f t="shared" si="1"/>
        <v>7.2269187047464364E-2</v>
      </c>
      <c r="AH14" s="13">
        <f t="shared" si="2"/>
        <v>-5.0920842858673106E-2</v>
      </c>
      <c r="AI14" s="13">
        <f t="shared" si="3"/>
        <v>-5.0920842858673106E-2</v>
      </c>
      <c r="AJ14" s="67"/>
    </row>
    <row r="15" spans="1:36" x14ac:dyDescent="0.2">
      <c r="A15" s="76" t="s">
        <v>0</v>
      </c>
      <c r="B15" s="76"/>
      <c r="C15" s="24">
        <v>6.6157603720000003E-3</v>
      </c>
      <c r="D15" s="24">
        <v>6.6580603719999997E-3</v>
      </c>
      <c r="E15" s="24">
        <v>1.8571778199999996E-2</v>
      </c>
      <c r="F15" s="24">
        <v>1.9994425199999999E-2</v>
      </c>
      <c r="G15" s="24">
        <v>5.2166687999999992E-3</v>
      </c>
      <c r="H15" s="24">
        <v>6.4125953200000006E-3</v>
      </c>
      <c r="I15" s="24">
        <v>3.7153007599999999E-3</v>
      </c>
      <c r="J15" s="24">
        <v>5.0543771799999998E-3</v>
      </c>
      <c r="K15" s="24">
        <v>1.3163084120000001E-2</v>
      </c>
      <c r="L15" s="24">
        <v>6.4731717600000002E-3</v>
      </c>
      <c r="M15" s="24">
        <v>3.4158883999999999E-3</v>
      </c>
      <c r="N15" s="24">
        <v>1.07654676E-2</v>
      </c>
      <c r="O15" s="24">
        <v>5.9369539999999995E-3</v>
      </c>
      <c r="P15" s="24">
        <v>9.0206022E-3</v>
      </c>
      <c r="Q15" s="24">
        <v>7.4700536000000001E-3</v>
      </c>
      <c r="R15" s="24">
        <v>2.4152245899999997E-2</v>
      </c>
      <c r="S15" s="24">
        <v>3.3984344999999999E-2</v>
      </c>
      <c r="T15" s="24">
        <v>3.3984344999999999E-2</v>
      </c>
      <c r="U15" s="24">
        <v>4.7325849399999995E-2</v>
      </c>
      <c r="V15" s="24">
        <v>4.85544059E-2</v>
      </c>
      <c r="W15" s="24">
        <v>4.6638161900000003E-2</v>
      </c>
      <c r="X15" s="24">
        <v>3.391840514000001E-2</v>
      </c>
      <c r="Y15" s="24">
        <v>5.803299903500001E-3</v>
      </c>
      <c r="Z15" s="24">
        <v>4.2481267309999998E-3</v>
      </c>
      <c r="AA15" s="24">
        <v>3.7116965823000003E-3</v>
      </c>
      <c r="AB15" s="24">
        <v>1.1141170187999999E-3</v>
      </c>
      <c r="AC15" s="24">
        <v>1.9799224972000002E-3</v>
      </c>
      <c r="AD15" s="29">
        <f t="shared" si="4"/>
        <v>-0.69983618162300776</v>
      </c>
      <c r="AE15" s="13">
        <f>(AB15-Z15)/Z15</f>
        <v>-0.73773922263902436</v>
      </c>
      <c r="AF15" s="13">
        <f t="shared" si="0"/>
        <v>-0.35787778091549055</v>
      </c>
      <c r="AG15" s="13">
        <f t="shared" si="1"/>
        <v>-0.4389614536207993</v>
      </c>
      <c r="AH15" s="13">
        <f t="shared" si="2"/>
        <v>-0.83159652766214187</v>
      </c>
      <c r="AI15" s="13">
        <f t="shared" si="3"/>
        <v>-0.70072638882453164</v>
      </c>
      <c r="AJ15" s="67"/>
    </row>
    <row r="16" spans="1:36" ht="15.75" x14ac:dyDescent="0.2">
      <c r="A16" s="77" t="s">
        <v>9</v>
      </c>
      <c r="B16" s="77"/>
      <c r="C16" s="36">
        <f>C10+C13+C14+C15</f>
        <v>88.0774101910242</v>
      </c>
      <c r="D16" s="36">
        <f>D10+D13+D14+D15</f>
        <v>99.296967656882828</v>
      </c>
      <c r="E16" s="36">
        <f>E10+E13+E14+E15</f>
        <v>58.815745178559098</v>
      </c>
      <c r="F16" s="36">
        <f>F10+F13+F14+F15</f>
        <v>47.240810885338028</v>
      </c>
      <c r="G16" s="36">
        <f t="shared" ref="G16:AC16" si="10">G10+G13+G14+G15</f>
        <v>38.767652873189292</v>
      </c>
      <c r="H16" s="36">
        <f t="shared" si="10"/>
        <v>52.575943128919732</v>
      </c>
      <c r="I16" s="36">
        <f t="shared" si="10"/>
        <v>57.278979224293344</v>
      </c>
      <c r="J16" s="36">
        <f t="shared" si="10"/>
        <v>57.221420352900083</v>
      </c>
      <c r="K16" s="36">
        <f t="shared" si="10"/>
        <v>7.2931525755600459</v>
      </c>
      <c r="L16" s="36">
        <f t="shared" si="10"/>
        <v>6.0210113998832293</v>
      </c>
      <c r="M16" s="36">
        <f t="shared" si="10"/>
        <v>5.0635904389848045</v>
      </c>
      <c r="N16" s="36">
        <f t="shared" si="10"/>
        <v>4.9147498366625717</v>
      </c>
      <c r="O16" s="36">
        <f t="shared" si="10"/>
        <v>5.1378288489437489</v>
      </c>
      <c r="P16" s="36">
        <f t="shared" si="10"/>
        <v>4.8998249383440573</v>
      </c>
      <c r="Q16" s="36">
        <f t="shared" si="10"/>
        <v>3.4798696416073098</v>
      </c>
      <c r="R16" s="36">
        <f t="shared" si="10"/>
        <v>3.1762866142194039</v>
      </c>
      <c r="S16" s="36">
        <f t="shared" si="10"/>
        <v>3.4931520381069738</v>
      </c>
      <c r="T16" s="36">
        <f t="shared" si="10"/>
        <v>3.7167682574778556</v>
      </c>
      <c r="U16" s="36">
        <f t="shared" si="10"/>
        <v>3.7865244582153066</v>
      </c>
      <c r="V16" s="36">
        <f t="shared" si="10"/>
        <v>3.0561112704213027</v>
      </c>
      <c r="W16" s="36">
        <f t="shared" si="10"/>
        <v>3.0124440180694361</v>
      </c>
      <c r="X16" s="36">
        <f t="shared" si="10"/>
        <v>2.9235117262686359</v>
      </c>
      <c r="Y16" s="36">
        <f t="shared" si="10"/>
        <v>2.9522274930329813</v>
      </c>
      <c r="Z16" s="36">
        <f t="shared" si="10"/>
        <v>2.9547691402916501</v>
      </c>
      <c r="AA16" s="36">
        <f t="shared" si="10"/>
        <v>2.7896470597577951</v>
      </c>
      <c r="AB16" s="36">
        <f t="shared" si="10"/>
        <v>2.6550179409253403</v>
      </c>
      <c r="AC16" s="36">
        <f t="shared" si="10"/>
        <v>2.8112971843160408</v>
      </c>
      <c r="AD16" s="19">
        <f t="shared" si="4"/>
        <v>-4.8260269470842575E-2</v>
      </c>
      <c r="AE16" s="19">
        <f>(AB16-Z16)/Z16</f>
        <v>-0.10144657167250734</v>
      </c>
      <c r="AF16" s="23">
        <f t="shared" si="0"/>
        <v>-0.96645258830972347</v>
      </c>
      <c r="AG16" s="23">
        <f t="shared" si="1"/>
        <v>-0.968327326453996</v>
      </c>
      <c r="AH16" s="23">
        <f t="shared" si="2"/>
        <v>-0.96985585821418807</v>
      </c>
      <c r="AI16" s="23">
        <f t="shared" si="3"/>
        <v>-0.96808151853898927</v>
      </c>
      <c r="AJ16" s="68"/>
    </row>
    <row r="17" spans="1:35" x14ac:dyDescent="0.2">
      <c r="A17" s="6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</row>
    <row r="19" spans="1:35" ht="15.75" x14ac:dyDescent="0.25">
      <c r="A19" s="1" t="s">
        <v>26</v>
      </c>
    </row>
    <row r="20" spans="1:35" ht="13.5" customHeight="1" x14ac:dyDescent="0.2"/>
    <row r="21" spans="1:35" ht="14.1" customHeight="1" x14ac:dyDescent="0.2">
      <c r="A21" s="73" t="s">
        <v>1</v>
      </c>
      <c r="B21" s="73" t="s">
        <v>2</v>
      </c>
      <c r="C21" s="52" t="s">
        <v>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34"/>
    </row>
    <row r="22" spans="1:35" x14ac:dyDescent="0.2">
      <c r="A22" s="73"/>
      <c r="B22" s="73"/>
      <c r="C22" s="8">
        <v>1990</v>
      </c>
      <c r="D22" s="8">
        <v>1991</v>
      </c>
      <c r="E22" s="8">
        <v>1992</v>
      </c>
      <c r="F22" s="8">
        <v>1993</v>
      </c>
      <c r="G22" s="8">
        <v>1994</v>
      </c>
      <c r="H22" s="8">
        <v>1995</v>
      </c>
      <c r="I22" s="8">
        <v>1996</v>
      </c>
      <c r="J22" s="8">
        <v>1997</v>
      </c>
      <c r="K22" s="8">
        <v>1998</v>
      </c>
      <c r="L22" s="8">
        <v>1999</v>
      </c>
      <c r="M22" s="8">
        <v>2000</v>
      </c>
      <c r="N22" s="8">
        <v>2001</v>
      </c>
      <c r="O22" s="8">
        <v>2002</v>
      </c>
      <c r="P22" s="8">
        <v>2003</v>
      </c>
      <c r="Q22" s="8">
        <v>2004</v>
      </c>
      <c r="R22" s="8">
        <v>2005</v>
      </c>
      <c r="S22" s="8">
        <v>2006</v>
      </c>
      <c r="T22" s="8">
        <v>2007</v>
      </c>
      <c r="U22" s="8">
        <v>2008</v>
      </c>
      <c r="V22" s="8">
        <v>2009</v>
      </c>
      <c r="W22" s="8">
        <v>2010</v>
      </c>
      <c r="X22" s="8">
        <v>2011</v>
      </c>
      <c r="Y22" s="8">
        <v>2012</v>
      </c>
      <c r="Z22" s="8">
        <v>2013</v>
      </c>
      <c r="AA22" s="8">
        <v>2014</v>
      </c>
      <c r="AB22" s="30">
        <v>2015</v>
      </c>
      <c r="AC22" s="8">
        <v>2016</v>
      </c>
      <c r="AD22" s="32"/>
    </row>
    <row r="23" spans="1:35" ht="12.95" customHeight="1" x14ac:dyDescent="0.2">
      <c r="A23" s="53" t="s">
        <v>3</v>
      </c>
      <c r="B23" s="9" t="s">
        <v>6</v>
      </c>
      <c r="C23" s="7">
        <f t="shared" ref="C23:C34" si="11">C5/C$16</f>
        <v>8.6808973144159238E-3</v>
      </c>
      <c r="D23" s="7">
        <f t="shared" ref="D23:AB33" si="12">D5/D$16</f>
        <v>8.5265645496463913E-3</v>
      </c>
      <c r="E23" s="7">
        <f t="shared" si="12"/>
        <v>9.3185518117274106E-3</v>
      </c>
      <c r="F23" s="7">
        <f t="shared" si="12"/>
        <v>1.101912150864023E-2</v>
      </c>
      <c r="G23" s="7">
        <f t="shared" si="12"/>
        <v>1.2281586634809365E-2</v>
      </c>
      <c r="H23" s="7">
        <f t="shared" si="12"/>
        <v>6.9641299653376868E-3</v>
      </c>
      <c r="I23" s="7">
        <f t="shared" si="12"/>
        <v>6.6199846022950513E-3</v>
      </c>
      <c r="J23" s="7">
        <f t="shared" si="12"/>
        <v>5.9358819285719724E-3</v>
      </c>
      <c r="K23" s="7">
        <f t="shared" si="12"/>
        <v>5.5336518373744432E-2</v>
      </c>
      <c r="L23" s="7">
        <f t="shared" si="12"/>
        <v>5.0251157057411955E-2</v>
      </c>
      <c r="M23" s="7">
        <f t="shared" si="12"/>
        <v>3.7113383134848743E-2</v>
      </c>
      <c r="N23" s="7">
        <f t="shared" si="12"/>
        <v>4.7431640215140583E-2</v>
      </c>
      <c r="O23" s="7">
        <f t="shared" si="12"/>
        <v>4.4034621267407856E-2</v>
      </c>
      <c r="P23" s="7">
        <f t="shared" si="12"/>
        <v>4.1624352209801103E-2</v>
      </c>
      <c r="Q23" s="7">
        <f t="shared" si="12"/>
        <v>6.1973899804013556E-2</v>
      </c>
      <c r="R23" s="7">
        <f t="shared" si="12"/>
        <v>3.5512986348058113E-2</v>
      </c>
      <c r="S23" s="7">
        <f t="shared" si="12"/>
        <v>2.6464623729985207E-2</v>
      </c>
      <c r="T23" s="7">
        <f t="shared" si="12"/>
        <v>2.4872402021336622E-2</v>
      </c>
      <c r="U23" s="7">
        <f t="shared" si="12"/>
        <v>2.3806413275791735E-2</v>
      </c>
      <c r="V23" s="7">
        <f t="shared" si="12"/>
        <v>3.4256620470469595E-2</v>
      </c>
      <c r="W23" s="7">
        <f t="shared" si="12"/>
        <v>2.798783946381319E-2</v>
      </c>
      <c r="X23" s="7">
        <f t="shared" si="12"/>
        <v>2.0892371876879583E-2</v>
      </c>
      <c r="Y23" s="7">
        <f t="shared" si="12"/>
        <v>2.6035745650073695E-2</v>
      </c>
      <c r="Z23" s="7">
        <f t="shared" si="12"/>
        <v>1.7857574511433921E-2</v>
      </c>
      <c r="AA23" s="7">
        <f t="shared" si="12"/>
        <v>1.7743424691099886E-2</v>
      </c>
      <c r="AB23" s="31">
        <f t="shared" si="12"/>
        <v>2.1082079565395501E-2</v>
      </c>
      <c r="AC23" s="7">
        <f t="shared" ref="AC23:AC32" si="13">AC5/AC$16</f>
        <v>1.8304437085787544E-2</v>
      </c>
      <c r="AD23" s="33"/>
    </row>
    <row r="24" spans="1:35" ht="12.95" customHeight="1" x14ac:dyDescent="0.2">
      <c r="A24" s="54"/>
      <c r="B24" s="9" t="s">
        <v>7</v>
      </c>
      <c r="C24" s="7">
        <f t="shared" si="11"/>
        <v>6.4190534073811385E-4</v>
      </c>
      <c r="D24" s="7">
        <f t="shared" ref="D24:R24" si="14">D6/D$16</f>
        <v>6.9294704182470144E-4</v>
      </c>
      <c r="E24" s="7">
        <f t="shared" si="14"/>
        <v>6.7761838057147923E-4</v>
      </c>
      <c r="F24" s="7">
        <f t="shared" si="14"/>
        <v>1.0555244303707767E-3</v>
      </c>
      <c r="G24" s="7">
        <f t="shared" si="14"/>
        <v>8.8529063423737134E-4</v>
      </c>
      <c r="H24" s="7">
        <f t="shared" si="14"/>
        <v>5.0135667438937302E-4</v>
      </c>
      <c r="I24" s="7">
        <f t="shared" si="14"/>
        <v>5.4195501421984318E-4</v>
      </c>
      <c r="J24" s="7">
        <f t="shared" si="14"/>
        <v>6.227895040042267E-4</v>
      </c>
      <c r="K24" s="7">
        <f t="shared" si="14"/>
        <v>5.6541213930154811E-3</v>
      </c>
      <c r="L24" s="7">
        <f t="shared" si="14"/>
        <v>5.3587111794250611E-3</v>
      </c>
      <c r="M24" s="7">
        <f t="shared" si="14"/>
        <v>7.333940883940326E-3</v>
      </c>
      <c r="N24" s="7">
        <f t="shared" si="14"/>
        <v>9.6768797925828702E-3</v>
      </c>
      <c r="O24" s="7">
        <f t="shared" si="14"/>
        <v>9.6073402425905577E-3</v>
      </c>
      <c r="P24" s="7">
        <f t="shared" si="14"/>
        <v>9.5292453643823216E-3</v>
      </c>
      <c r="Q24" s="7">
        <f t="shared" si="14"/>
        <v>1.5315519573711163E-2</v>
      </c>
      <c r="R24" s="7">
        <f t="shared" si="14"/>
        <v>1.8235904701010393E-2</v>
      </c>
      <c r="S24" s="7">
        <f t="shared" si="12"/>
        <v>1.6953759628537072E-2</v>
      </c>
      <c r="T24" s="7">
        <f t="shared" si="12"/>
        <v>1.5933751016316316E-2</v>
      </c>
      <c r="U24" s="7">
        <f t="shared" si="12"/>
        <v>1.2998336744719733E-2</v>
      </c>
      <c r="V24" s="7">
        <f t="shared" si="12"/>
        <v>1.3235362696209655E-2</v>
      </c>
      <c r="W24" s="7">
        <f t="shared" si="12"/>
        <v>1.4547552367076678E-2</v>
      </c>
      <c r="X24" s="7">
        <f t="shared" si="12"/>
        <v>1.3559051441182269E-2</v>
      </c>
      <c r="Y24" s="7">
        <f t="shared" si="12"/>
        <v>1.1578349055730488E-2</v>
      </c>
      <c r="Z24" s="7">
        <f t="shared" si="12"/>
        <v>1.0869184519033187E-2</v>
      </c>
      <c r="AA24" s="7">
        <f t="shared" si="12"/>
        <v>1.0236889059105357E-2</v>
      </c>
      <c r="AB24" s="31">
        <f t="shared" si="12"/>
        <v>1.0386931644605971E-2</v>
      </c>
      <c r="AC24" s="7">
        <f t="shared" si="13"/>
        <v>7.9561481056719049E-3</v>
      </c>
      <c r="AD24" s="33"/>
    </row>
    <row r="25" spans="1:35" ht="26.65" customHeight="1" x14ac:dyDescent="0.2">
      <c r="A25" s="54"/>
      <c r="B25" s="9" t="s">
        <v>10</v>
      </c>
      <c r="C25" s="7">
        <f t="shared" si="11"/>
        <v>7.3355525926878168E-3</v>
      </c>
      <c r="D25" s="7">
        <f t="shared" si="12"/>
        <v>8.1255003879007644E-3</v>
      </c>
      <c r="E25" s="7">
        <f t="shared" si="12"/>
        <v>1.0141929474679097E-2</v>
      </c>
      <c r="F25" s="7">
        <f t="shared" si="12"/>
        <v>1.0194436625751183E-2</v>
      </c>
      <c r="G25" s="7">
        <f t="shared" si="12"/>
        <v>1.0296069385597054E-2</v>
      </c>
      <c r="H25" s="7">
        <f t="shared" si="12"/>
        <v>4.8931258157410701E-3</v>
      </c>
      <c r="I25" s="7">
        <f t="shared" si="12"/>
        <v>4.0686960716128815E-3</v>
      </c>
      <c r="J25" s="7">
        <f t="shared" si="12"/>
        <v>3.6642165734159337E-3</v>
      </c>
      <c r="K25" s="7">
        <f t="shared" si="12"/>
        <v>2.8673870308204494E-2</v>
      </c>
      <c r="L25" s="7">
        <f t="shared" si="12"/>
        <v>2.9900013777241909E-2</v>
      </c>
      <c r="M25" s="7">
        <f t="shared" si="12"/>
        <v>2.8881282695166238E-2</v>
      </c>
      <c r="N25" s="7">
        <f t="shared" si="12"/>
        <v>2.7429509206884205E-2</v>
      </c>
      <c r="O25" s="7">
        <f t="shared" si="12"/>
        <v>7.7739363826249575E-2</v>
      </c>
      <c r="P25" s="7">
        <f t="shared" si="12"/>
        <v>3.6426067759163565E-2</v>
      </c>
      <c r="Q25" s="7">
        <f t="shared" si="12"/>
        <v>5.1012546806760047E-2</v>
      </c>
      <c r="R25" s="7">
        <f t="shared" si="12"/>
        <v>3.8209051699306648E-2</v>
      </c>
      <c r="S25" s="7">
        <f t="shared" si="12"/>
        <v>2.4097229359065768E-2</v>
      </c>
      <c r="T25" s="7">
        <f t="shared" si="12"/>
        <v>2.2647439930912429E-2</v>
      </c>
      <c r="U25" s="7">
        <f t="shared" si="12"/>
        <v>1.813818502442904E-2</v>
      </c>
      <c r="V25" s="7">
        <f t="shared" si="12"/>
        <v>1.8459693773120133E-2</v>
      </c>
      <c r="W25" s="7">
        <f t="shared" si="12"/>
        <v>2.1125014614325848E-2</v>
      </c>
      <c r="X25" s="7">
        <f t="shared" si="12"/>
        <v>2.539278370884689E-2</v>
      </c>
      <c r="Y25" s="7">
        <f t="shared" si="12"/>
        <v>2.214958407399634E-2</v>
      </c>
      <c r="Z25" s="7">
        <f t="shared" si="12"/>
        <v>1.863028246331375E-2</v>
      </c>
      <c r="AA25" s="7">
        <f t="shared" si="12"/>
        <v>2.1695537273597076E-2</v>
      </c>
      <c r="AB25" s="31">
        <f t="shared" si="12"/>
        <v>1.6581478305680394E-2</v>
      </c>
      <c r="AC25" s="7">
        <f t="shared" si="13"/>
        <v>1.6573874004546282E-2</v>
      </c>
      <c r="AD25" s="33"/>
    </row>
    <row r="26" spans="1:35" ht="12.95" customHeight="1" x14ac:dyDescent="0.2">
      <c r="A26" s="54"/>
      <c r="B26" s="9" t="s">
        <v>11</v>
      </c>
      <c r="C26" s="7">
        <f t="shared" si="11"/>
        <v>3.007802670122077E-2</v>
      </c>
      <c r="D26" s="7">
        <f t="shared" si="12"/>
        <v>2.7989894914050288E-2</v>
      </c>
      <c r="E26" s="7">
        <f t="shared" si="12"/>
        <v>1.6419246675668124E-2</v>
      </c>
      <c r="F26" s="7">
        <f t="shared" si="12"/>
        <v>2.1382911757205164E-2</v>
      </c>
      <c r="G26" s="7">
        <f t="shared" si="12"/>
        <v>2.1458801741782146E-2</v>
      </c>
      <c r="H26" s="7">
        <f t="shared" si="12"/>
        <v>1.3604243146835131E-2</v>
      </c>
      <c r="I26" s="7">
        <f t="shared" si="12"/>
        <v>1.5083703292211717E-2</v>
      </c>
      <c r="J26" s="7">
        <f t="shared" si="12"/>
        <v>1.5688317512281089E-2</v>
      </c>
      <c r="K26" s="7">
        <f t="shared" si="12"/>
        <v>0.10512279704241981</v>
      </c>
      <c r="L26" s="7">
        <f t="shared" si="12"/>
        <v>0.1322994764659387</v>
      </c>
      <c r="M26" s="7">
        <f t="shared" si="12"/>
        <v>0.14578118222531369</v>
      </c>
      <c r="N26" s="7">
        <f t="shared" si="12"/>
        <v>0.15318423307812579</v>
      </c>
      <c r="O26" s="7">
        <f t="shared" si="12"/>
        <v>0.15221792959506239</v>
      </c>
      <c r="P26" s="7">
        <f t="shared" si="12"/>
        <v>0.16828264588543984</v>
      </c>
      <c r="Q26" s="7">
        <f t="shared" si="12"/>
        <v>0.23479859812294748</v>
      </c>
      <c r="R26" s="7">
        <f t="shared" si="12"/>
        <v>0.27377110840915242</v>
      </c>
      <c r="S26" s="7">
        <f t="shared" si="12"/>
        <v>0.27366489164269381</v>
      </c>
      <c r="T26" s="7">
        <f t="shared" si="12"/>
        <v>0.25720007484370189</v>
      </c>
      <c r="U26" s="7">
        <f t="shared" si="12"/>
        <v>0.26260241178229826</v>
      </c>
      <c r="V26" s="7">
        <f t="shared" si="12"/>
        <v>0.321376898644336</v>
      </c>
      <c r="W26" s="7">
        <f t="shared" si="12"/>
        <v>0.36445944486085835</v>
      </c>
      <c r="X26" s="7">
        <f t="shared" si="12"/>
        <v>0.37425728060837649</v>
      </c>
      <c r="Y26" s="7">
        <f t="shared" si="12"/>
        <v>0.37102944711576907</v>
      </c>
      <c r="Z26" s="7">
        <f t="shared" si="12"/>
        <v>0.36792217391058024</v>
      </c>
      <c r="AA26" s="7">
        <f t="shared" si="12"/>
        <v>0.35130246371922302</v>
      </c>
      <c r="AB26" s="31">
        <f t="shared" si="12"/>
        <v>0.33243954321166674</v>
      </c>
      <c r="AC26" s="7">
        <f t="shared" si="13"/>
        <v>0.32196492852114139</v>
      </c>
      <c r="AD26" s="33"/>
    </row>
    <row r="27" spans="1:35" ht="24.75" customHeight="1" x14ac:dyDescent="0.2">
      <c r="A27" s="54"/>
      <c r="B27" s="9" t="s">
        <v>12</v>
      </c>
      <c r="C27" s="7">
        <f t="shared" si="11"/>
        <v>2.9710560510157684E-2</v>
      </c>
      <c r="D27" s="7">
        <f t="shared" si="12"/>
        <v>3.0730208922031044E-2</v>
      </c>
      <c r="E27" s="7">
        <f t="shared" si="12"/>
        <v>2.0824062775349397E-2</v>
      </c>
      <c r="F27" s="7">
        <f t="shared" si="12"/>
        <v>2.4719554029022553E-2</v>
      </c>
      <c r="G27" s="7">
        <f t="shared" si="12"/>
        <v>2.875377823759364E-2</v>
      </c>
      <c r="H27" s="7">
        <f t="shared" si="12"/>
        <v>1.9438660044461268E-2</v>
      </c>
      <c r="I27" s="7">
        <f t="shared" si="12"/>
        <v>1.4280807611757708E-2</v>
      </c>
      <c r="J27" s="7">
        <f t="shared" si="12"/>
        <v>1.0404569055228388E-2</v>
      </c>
      <c r="K27" s="7">
        <f t="shared" si="12"/>
        <v>7.3312240003280321E-2</v>
      </c>
      <c r="L27" s="7">
        <f t="shared" si="12"/>
        <v>6.9144997301960595E-2</v>
      </c>
      <c r="M27" s="7">
        <f t="shared" si="12"/>
        <v>6.1608806628236104E-2</v>
      </c>
      <c r="N27" s="7">
        <f t="shared" si="12"/>
        <v>5.3103738760634456E-2</v>
      </c>
      <c r="O27" s="7">
        <f t="shared" si="12"/>
        <v>5.8937972984883152E-2</v>
      </c>
      <c r="P27" s="7">
        <f t="shared" si="12"/>
        <v>6.2639957664227947E-2</v>
      </c>
      <c r="Q27" s="7">
        <f t="shared" si="12"/>
        <v>8.5159055430341649E-2</v>
      </c>
      <c r="R27" s="7">
        <f t="shared" si="12"/>
        <v>4.1887132002896864E-2</v>
      </c>
      <c r="S27" s="7">
        <f t="shared" si="12"/>
        <v>1.8788399856285398E-2</v>
      </c>
      <c r="T27" s="7">
        <f t="shared" si="12"/>
        <v>1.7658011666104832E-2</v>
      </c>
      <c r="U27" s="7">
        <f t="shared" si="12"/>
        <v>1.6423233550562466E-2</v>
      </c>
      <c r="V27" s="7">
        <f t="shared" si="12"/>
        <v>2.4503885481353044E-2</v>
      </c>
      <c r="W27" s="7">
        <f t="shared" si="12"/>
        <v>1.9856740332799265E-2</v>
      </c>
      <c r="X27" s="7">
        <f t="shared" si="12"/>
        <v>2.1473778801070067E-2</v>
      </c>
      <c r="Y27" s="7">
        <f t="shared" si="12"/>
        <v>1.2152391005035078E-2</v>
      </c>
      <c r="Z27" s="7">
        <f t="shared" si="12"/>
        <v>8.52329806861786E-3</v>
      </c>
      <c r="AA27" s="7">
        <f t="shared" si="12"/>
        <v>8.5863801226146053E-3</v>
      </c>
      <c r="AB27" s="31">
        <f t="shared" si="12"/>
        <v>6.9252995332335227E-3</v>
      </c>
      <c r="AC27" s="7">
        <f t="shared" si="13"/>
        <v>7.5186914848575006E-3</v>
      </c>
      <c r="AD27" s="33"/>
    </row>
    <row r="28" spans="1:35" x14ac:dyDescent="0.2">
      <c r="A28" s="55"/>
      <c r="B28" s="15" t="s">
        <v>8</v>
      </c>
      <c r="C28" s="7">
        <f t="shared" si="11"/>
        <v>7.6446942459220318E-2</v>
      </c>
      <c r="D28" s="7">
        <f t="shared" si="12"/>
        <v>7.6065115815453194E-2</v>
      </c>
      <c r="E28" s="7">
        <f t="shared" si="12"/>
        <v>5.7381409117995497E-2</v>
      </c>
      <c r="F28" s="7">
        <f t="shared" si="12"/>
        <v>6.8371548350989908E-2</v>
      </c>
      <c r="G28" s="7">
        <f t="shared" si="12"/>
        <v>7.3675526634019578E-2</v>
      </c>
      <c r="H28" s="7">
        <f t="shared" si="12"/>
        <v>4.5401515646764534E-2</v>
      </c>
      <c r="I28" s="7">
        <f t="shared" si="12"/>
        <v>4.0595146592097203E-2</v>
      </c>
      <c r="J28" s="7">
        <f t="shared" si="12"/>
        <v>3.6315774573501616E-2</v>
      </c>
      <c r="K28" s="7">
        <f t="shared" si="12"/>
        <v>0.26809954712066458</v>
      </c>
      <c r="L28" s="7">
        <f t="shared" si="12"/>
        <v>0.28695435578197825</v>
      </c>
      <c r="M28" s="7">
        <f t="shared" si="12"/>
        <v>0.28071859556750511</v>
      </c>
      <c r="N28" s="7">
        <f t="shared" si="12"/>
        <v>0.29082600105336787</v>
      </c>
      <c r="O28" s="7">
        <f t="shared" si="12"/>
        <v>0.34253722791619357</v>
      </c>
      <c r="P28" s="7">
        <f t="shared" si="12"/>
        <v>0.31850226888301475</v>
      </c>
      <c r="Q28" s="7">
        <f t="shared" si="12"/>
        <v>0.44825961973777384</v>
      </c>
      <c r="R28" s="7">
        <f t="shared" si="12"/>
        <v>0.40761618316042447</v>
      </c>
      <c r="S28" s="7">
        <f t="shared" si="12"/>
        <v>0.35996890421656719</v>
      </c>
      <c r="T28" s="7">
        <f t="shared" si="12"/>
        <v>0.3383116794783721</v>
      </c>
      <c r="U28" s="7">
        <f t="shared" si="12"/>
        <v>0.33396858037780125</v>
      </c>
      <c r="V28" s="7">
        <f t="shared" si="12"/>
        <v>0.41183246106548849</v>
      </c>
      <c r="W28" s="7">
        <f t="shared" si="12"/>
        <v>0.44797659163887338</v>
      </c>
      <c r="X28" s="7">
        <f t="shared" si="12"/>
        <v>0.45557526643635532</v>
      </c>
      <c r="Y28" s="7">
        <f t="shared" si="12"/>
        <v>0.44294551690060474</v>
      </c>
      <c r="Z28" s="7">
        <f t="shared" si="12"/>
        <v>0.42380251347297887</v>
      </c>
      <c r="AA28" s="7">
        <f t="shared" si="12"/>
        <v>0.40956469486564001</v>
      </c>
      <c r="AB28" s="31">
        <f t="shared" si="12"/>
        <v>0.38741533226058217</v>
      </c>
      <c r="AC28" s="7">
        <f t="shared" si="13"/>
        <v>0.37231807920200455</v>
      </c>
      <c r="AD28" s="33"/>
    </row>
    <row r="29" spans="1:35" x14ac:dyDescent="0.2">
      <c r="A29" s="56" t="s">
        <v>21</v>
      </c>
      <c r="B29" s="9" t="s">
        <v>22</v>
      </c>
      <c r="C29" s="7">
        <f t="shared" si="11"/>
        <v>0.91569022929029609</v>
      </c>
      <c r="D29" s="7">
        <f t="shared" si="12"/>
        <v>0.91786723168907103</v>
      </c>
      <c r="E29" s="7">
        <f t="shared" si="12"/>
        <v>0.93655944857877738</v>
      </c>
      <c r="F29" s="7">
        <f t="shared" si="12"/>
        <v>0.92674268418690098</v>
      </c>
      <c r="G29" s="7">
        <f t="shared" si="12"/>
        <v>0.92189330852685125</v>
      </c>
      <c r="H29" s="7">
        <f t="shared" si="12"/>
        <v>0.94839988538510833</v>
      </c>
      <c r="I29" s="7">
        <f t="shared" si="12"/>
        <v>0.95310350721463022</v>
      </c>
      <c r="J29" s="7">
        <f t="shared" si="12"/>
        <v>0.95481839734827323</v>
      </c>
      <c r="K29" s="7">
        <f t="shared" si="12"/>
        <v>0.66313659809064651</v>
      </c>
      <c r="L29" s="7">
        <f t="shared" si="12"/>
        <v>0.63416250717197098</v>
      </c>
      <c r="M29" s="7">
        <f t="shared" si="12"/>
        <v>0.58698737876034179</v>
      </c>
      <c r="N29" s="7">
        <f t="shared" si="12"/>
        <v>0.60481478995399129</v>
      </c>
      <c r="O29" s="7">
        <f t="shared" si="12"/>
        <v>0.56051492009848602</v>
      </c>
      <c r="P29" s="7">
        <f t="shared" si="12"/>
        <v>0.58989879639606768</v>
      </c>
      <c r="Q29" s="7">
        <f t="shared" si="12"/>
        <v>0.36543163576208043</v>
      </c>
      <c r="R29" s="7">
        <f t="shared" si="12"/>
        <v>0.3936086959067881</v>
      </c>
      <c r="S29" s="7">
        <f t="shared" si="12"/>
        <v>0.45419811761873058</v>
      </c>
      <c r="T29" s="7">
        <f t="shared" si="12"/>
        <v>0.42687167193492226</v>
      </c>
      <c r="U29" s="7">
        <f t="shared" si="12"/>
        <v>0.41676574034909247</v>
      </c>
      <c r="V29" s="7">
        <f t="shared" si="12"/>
        <v>0.43421988730395611</v>
      </c>
      <c r="W29" s="7">
        <f t="shared" si="12"/>
        <v>0.38701707511370598</v>
      </c>
      <c r="X29" s="7">
        <f t="shared" si="12"/>
        <v>0.3632839089678046</v>
      </c>
      <c r="Y29" s="7">
        <f t="shared" si="12"/>
        <v>0.33225126341180361</v>
      </c>
      <c r="Z29" s="7">
        <f t="shared" si="12"/>
        <v>0.31101372308278835</v>
      </c>
      <c r="AA29" s="7">
        <f t="shared" si="12"/>
        <v>0.32548525430597108</v>
      </c>
      <c r="AB29" s="31">
        <f t="shared" si="12"/>
        <v>0.36698790559029371</v>
      </c>
      <c r="AC29" s="7">
        <f t="shared" si="13"/>
        <v>0.39513342719671596</v>
      </c>
      <c r="AD29" s="33"/>
    </row>
    <row r="30" spans="1:35" x14ac:dyDescent="0.2">
      <c r="A30" s="57"/>
      <c r="B30" s="9" t="s">
        <v>23</v>
      </c>
      <c r="C30" s="7">
        <f t="shared" si="11"/>
        <v>7.3161632025957747E-6</v>
      </c>
      <c r="D30" s="7">
        <f t="shared" si="12"/>
        <v>3.893706258862815E-6</v>
      </c>
      <c r="E30" s="7">
        <f t="shared" si="12"/>
        <v>2.1659422463509122E-6</v>
      </c>
      <c r="F30" s="7">
        <f t="shared" si="12"/>
        <v>2.6966409942042124E-6</v>
      </c>
      <c r="G30" s="7">
        <f t="shared" si="12"/>
        <v>3.2860257919032239E-6</v>
      </c>
      <c r="H30" s="7">
        <f t="shared" si="12"/>
        <v>2.4229999435384091E-6</v>
      </c>
      <c r="I30" s="7">
        <f t="shared" si="12"/>
        <v>1.1279127845630724E-5</v>
      </c>
      <c r="J30" s="7">
        <f t="shared" si="12"/>
        <v>1.1343480407503122E-5</v>
      </c>
      <c r="K30" s="7">
        <f t="shared" si="12"/>
        <v>6.1967240213599661E-5</v>
      </c>
      <c r="L30" s="7">
        <f t="shared" si="12"/>
        <v>6.3977233597434447E-5</v>
      </c>
      <c r="M30" s="7">
        <f t="shared" si="12"/>
        <v>7.3677982613375791E-5</v>
      </c>
      <c r="N30" s="7">
        <f t="shared" si="12"/>
        <v>8.8252253976602764E-5</v>
      </c>
      <c r="O30" s="7">
        <f t="shared" si="12"/>
        <v>9.6227489829694599E-5</v>
      </c>
      <c r="P30" s="7">
        <f t="shared" si="12"/>
        <v>1.108060957552091E-4</v>
      </c>
      <c r="Q30" s="7">
        <f t="shared" si="12"/>
        <v>2.0308793857675642E-4</v>
      </c>
      <c r="R30" s="7">
        <f t="shared" si="12"/>
        <v>2.1963388175771879E-4</v>
      </c>
      <c r="S30" s="7">
        <f t="shared" si="12"/>
        <v>2.2662833305917181E-4</v>
      </c>
      <c r="T30" s="7">
        <f t="shared" si="12"/>
        <v>1.9912029567928548E-4</v>
      </c>
      <c r="U30" s="7">
        <f t="shared" si="12"/>
        <v>2.0746755235261698E-4</v>
      </c>
      <c r="V30" s="7">
        <f t="shared" si="12"/>
        <v>2.233081333256072E-4</v>
      </c>
      <c r="W30" s="7">
        <f t="shared" si="12"/>
        <v>2.7286101578449405E-4</v>
      </c>
      <c r="X30" s="7">
        <f t="shared" si="12"/>
        <v>2.323990582297766E-4</v>
      </c>
      <c r="Y30" s="7">
        <f t="shared" si="12"/>
        <v>2.106178748110286E-4</v>
      </c>
      <c r="Z30" s="7">
        <f t="shared" si="12"/>
        <v>2.0119801994456074E-4</v>
      </c>
      <c r="AA30" s="7">
        <f t="shared" si="12"/>
        <v>2.1636898176149663E-4</v>
      </c>
      <c r="AB30" s="31">
        <f t="shared" si="12"/>
        <v>2.1363152073502182E-4</v>
      </c>
      <c r="AC30" s="7">
        <f t="shared" si="13"/>
        <v>4.981705914362905E-4</v>
      </c>
      <c r="AD30" s="33"/>
    </row>
    <row r="31" spans="1:35" x14ac:dyDescent="0.2">
      <c r="A31" s="58"/>
      <c r="B31" s="15" t="s">
        <v>8</v>
      </c>
      <c r="C31" s="7">
        <f t="shared" si="11"/>
        <v>0.91569754545349857</v>
      </c>
      <c r="D31" s="7">
        <f t="shared" si="12"/>
        <v>0.91787112539532989</v>
      </c>
      <c r="E31" s="7">
        <f t="shared" si="12"/>
        <v>0.93656161452102382</v>
      </c>
      <c r="F31" s="7">
        <f t="shared" si="12"/>
        <v>0.92674538082789526</v>
      </c>
      <c r="G31" s="7">
        <f t="shared" si="12"/>
        <v>0.92189659455264317</v>
      </c>
      <c r="H31" s="7">
        <f t="shared" si="12"/>
        <v>0.94840230838505191</v>
      </c>
      <c r="I31" s="7">
        <f t="shared" si="12"/>
        <v>0.95311478634247582</v>
      </c>
      <c r="J31" s="7">
        <f t="shared" si="12"/>
        <v>0.95482974082868066</v>
      </c>
      <c r="K31" s="7">
        <f t="shared" si="12"/>
        <v>0.66319856533086008</v>
      </c>
      <c r="L31" s="7">
        <f t="shared" si="12"/>
        <v>0.63422648440556839</v>
      </c>
      <c r="M31" s="7">
        <f t="shared" si="12"/>
        <v>0.58706105674295517</v>
      </c>
      <c r="N31" s="7">
        <f t="shared" si="12"/>
        <v>0.60490304220796798</v>
      </c>
      <c r="O31" s="7">
        <f t="shared" si="12"/>
        <v>0.56061114758831565</v>
      </c>
      <c r="P31" s="7">
        <f t="shared" si="12"/>
        <v>0.59000960249182288</v>
      </c>
      <c r="Q31" s="7">
        <f t="shared" si="12"/>
        <v>0.36563472370065719</v>
      </c>
      <c r="R31" s="7">
        <f t="shared" si="12"/>
        <v>0.39382832978854582</v>
      </c>
      <c r="S31" s="7">
        <f t="shared" si="12"/>
        <v>0.45442474595178972</v>
      </c>
      <c r="T31" s="7">
        <f t="shared" si="12"/>
        <v>0.42707079223060151</v>
      </c>
      <c r="U31" s="7">
        <f t="shared" si="12"/>
        <v>0.4169732079014451</v>
      </c>
      <c r="V31" s="7">
        <f t="shared" si="12"/>
        <v>0.43444319543728172</v>
      </c>
      <c r="W31" s="7">
        <f t="shared" si="12"/>
        <v>0.38728993612949048</v>
      </c>
      <c r="X31" s="7">
        <f t="shared" si="12"/>
        <v>0.36351630802603441</v>
      </c>
      <c r="Y31" s="7">
        <f t="shared" si="12"/>
        <v>0.33246188128661464</v>
      </c>
      <c r="Z31" s="7">
        <f t="shared" si="12"/>
        <v>0.31121492110273291</v>
      </c>
      <c r="AA31" s="7">
        <f t="shared" si="12"/>
        <v>0.32570162328773261</v>
      </c>
      <c r="AB31" s="31">
        <f t="shared" si="12"/>
        <v>0.36720153711102871</v>
      </c>
      <c r="AC31" s="7">
        <f t="shared" si="13"/>
        <v>0.39563159778815232</v>
      </c>
      <c r="AD31" s="33"/>
    </row>
    <row r="32" spans="1:35" s="5" customFormat="1" ht="22.15" customHeight="1" x14ac:dyDescent="0.2">
      <c r="A32" s="74" t="s">
        <v>24</v>
      </c>
      <c r="B32" s="75"/>
      <c r="C32" s="7">
        <f t="shared" si="11"/>
        <v>7.7803990661595912E-3</v>
      </c>
      <c r="D32" s="7">
        <f t="shared" si="12"/>
        <v>5.9967067882432529E-3</v>
      </c>
      <c r="E32" s="7">
        <f t="shared" si="12"/>
        <v>5.7412143461730179E-3</v>
      </c>
      <c r="F32" s="7">
        <f t="shared" si="12"/>
        <v>4.4598260709658947E-3</v>
      </c>
      <c r="G32" s="7">
        <f t="shared" si="12"/>
        <v>4.2933164033540664E-3</v>
      </c>
      <c r="H32" s="7">
        <f t="shared" si="12"/>
        <v>6.0742077268478994E-3</v>
      </c>
      <c r="I32" s="7">
        <f t="shared" si="12"/>
        <v>6.2252038152378411E-3</v>
      </c>
      <c r="J32" s="7">
        <f t="shared" si="12"/>
        <v>8.7661544384327311E-3</v>
      </c>
      <c r="K32" s="7">
        <f t="shared" si="12"/>
        <v>6.6897032380065696E-2</v>
      </c>
      <c r="L32" s="7">
        <f t="shared" si="12"/>
        <v>7.7744062734888389E-2</v>
      </c>
      <c r="M32" s="7">
        <f t="shared" si="12"/>
        <v>0.13154574960717888</v>
      </c>
      <c r="N32" s="7">
        <f t="shared" si="12"/>
        <v>0.10208051613481235</v>
      </c>
      <c r="O32" s="7">
        <f t="shared" si="12"/>
        <v>9.5696086976715666E-2</v>
      </c>
      <c r="P32" s="7">
        <f t="shared" si="12"/>
        <v>8.9647123627329114E-2</v>
      </c>
      <c r="Q32" s="7">
        <f t="shared" si="12"/>
        <v>0.18395900902320034</v>
      </c>
      <c r="R32" s="7">
        <f t="shared" si="12"/>
        <v>0.19095156182845169</v>
      </c>
      <c r="S32" s="7">
        <f t="shared" si="12"/>
        <v>0.17587750189451837</v>
      </c>
      <c r="T32" s="7">
        <f t="shared" si="12"/>
        <v>0.22547400826347941</v>
      </c>
      <c r="U32" s="7">
        <f t="shared" si="12"/>
        <v>0.23655971873008488</v>
      </c>
      <c r="V32" s="7">
        <f t="shared" si="12"/>
        <v>0.13783670014800509</v>
      </c>
      <c r="W32" s="7">
        <f t="shared" si="12"/>
        <v>0.14925163701071525</v>
      </c>
      <c r="X32" s="7">
        <f t="shared" si="12"/>
        <v>0.16930648639187917</v>
      </c>
      <c r="Y32" s="7">
        <f t="shared" si="12"/>
        <v>0.22262686579914504</v>
      </c>
      <c r="Z32" s="7">
        <f t="shared" si="12"/>
        <v>0.26354484676360784</v>
      </c>
      <c r="AA32" s="7">
        <f t="shared" si="12"/>
        <v>0.2634031563346933</v>
      </c>
      <c r="AB32" s="31">
        <f t="shared" si="12"/>
        <v>0.24496350370172085</v>
      </c>
      <c r="AC32" s="7">
        <f t="shared" si="13"/>
        <v>0.23134604937123754</v>
      </c>
      <c r="AD32" s="33"/>
    </row>
    <row r="33" spans="1:30" x14ac:dyDescent="0.2">
      <c r="A33" s="76" t="s">
        <v>0</v>
      </c>
      <c r="B33" s="76"/>
      <c r="C33" s="7">
        <f t="shared" si="11"/>
        <v>7.5113021121438471E-5</v>
      </c>
      <c r="D33" s="7">
        <f t="shared" si="12"/>
        <v>6.7052000973551298E-5</v>
      </c>
      <c r="E33" s="7">
        <f t="shared" si="12"/>
        <v>3.1576201480773244E-4</v>
      </c>
      <c r="F33" s="7">
        <f t="shared" si="12"/>
        <v>4.2324475014897769E-4</v>
      </c>
      <c r="G33" s="7">
        <f t="shared" si="12"/>
        <v>1.3456240998298126E-4</v>
      </c>
      <c r="H33" s="7">
        <f t="shared" si="12"/>
        <v>1.2196824133569773E-4</v>
      </c>
      <c r="I33" s="7">
        <f t="shared" si="12"/>
        <v>6.4863250189072061E-5</v>
      </c>
      <c r="J33" s="7">
        <f t="shared" si="12"/>
        <v>8.8330159384864603E-5</v>
      </c>
      <c r="K33" s="7">
        <f t="shared" si="12"/>
        <v>1.8048551684096915E-3</v>
      </c>
      <c r="L33" s="7">
        <f t="shared" si="12"/>
        <v>1.0750970775649984E-3</v>
      </c>
      <c r="M33" s="7">
        <f t="shared" si="12"/>
        <v>6.7459808236087289E-4</v>
      </c>
      <c r="N33" s="7">
        <f t="shared" si="12"/>
        <v>2.1904406038518614E-3</v>
      </c>
      <c r="O33" s="7">
        <f t="shared" si="12"/>
        <v>1.1555375187751802E-3</v>
      </c>
      <c r="P33" s="7">
        <f t="shared" si="12"/>
        <v>1.8410049978333713E-3</v>
      </c>
      <c r="Q33" s="7">
        <f t="shared" si="12"/>
        <v>2.1466475383686134E-3</v>
      </c>
      <c r="R33" s="7">
        <f t="shared" si="12"/>
        <v>7.6039252225780611E-3</v>
      </c>
      <c r="S33" s="7">
        <f t="shared" si="12"/>
        <v>9.7288479371247065E-3</v>
      </c>
      <c r="T33" s="7">
        <f t="shared" si="12"/>
        <v>9.143520027547071E-3</v>
      </c>
      <c r="U33" s="7">
        <f t="shared" si="12"/>
        <v>1.2498492990668802E-2</v>
      </c>
      <c r="V33" s="7">
        <f t="shared" si="12"/>
        <v>1.5887643349224812E-2</v>
      </c>
      <c r="W33" s="7">
        <f t="shared" si="12"/>
        <v>1.5481835220920944E-2</v>
      </c>
      <c r="X33" s="7">
        <f t="shared" ref="D33:AB34" si="15">X15/X$16</f>
        <v>1.1601939145731106E-2</v>
      </c>
      <c r="Y33" s="7">
        <f t="shared" si="15"/>
        <v>1.9657360136355754E-3</v>
      </c>
      <c r="Z33" s="7">
        <f t="shared" si="15"/>
        <v>1.4377186606804378E-3</v>
      </c>
      <c r="AA33" s="7">
        <f t="shared" si="15"/>
        <v>1.3305255119342087E-3</v>
      </c>
      <c r="AB33" s="31">
        <f t="shared" si="15"/>
        <v>4.1962692666841348E-4</v>
      </c>
      <c r="AC33" s="7">
        <f t="shared" ref="AC33" si="16">AC15/AC$16</f>
        <v>7.0427363860562275E-4</v>
      </c>
      <c r="AD33" s="33"/>
    </row>
    <row r="34" spans="1:30" ht="15.75" x14ac:dyDescent="0.2">
      <c r="A34" s="62" t="s">
        <v>9</v>
      </c>
      <c r="B34" s="62"/>
      <c r="C34" s="7">
        <f t="shared" si="11"/>
        <v>1</v>
      </c>
      <c r="D34" s="7">
        <f t="shared" si="15"/>
        <v>1</v>
      </c>
      <c r="E34" s="7">
        <f t="shared" si="15"/>
        <v>1</v>
      </c>
      <c r="F34" s="7">
        <f t="shared" si="15"/>
        <v>1</v>
      </c>
      <c r="G34" s="7">
        <f t="shared" si="15"/>
        <v>1</v>
      </c>
      <c r="H34" s="7">
        <f t="shared" si="15"/>
        <v>1</v>
      </c>
      <c r="I34" s="7">
        <f t="shared" si="15"/>
        <v>1</v>
      </c>
      <c r="J34" s="7">
        <f t="shared" si="15"/>
        <v>1</v>
      </c>
      <c r="K34" s="7">
        <f t="shared" si="15"/>
        <v>1</v>
      </c>
      <c r="L34" s="7">
        <f t="shared" si="15"/>
        <v>1</v>
      </c>
      <c r="M34" s="7">
        <f t="shared" si="15"/>
        <v>1</v>
      </c>
      <c r="N34" s="7">
        <f t="shared" si="15"/>
        <v>1</v>
      </c>
      <c r="O34" s="7">
        <f t="shared" si="15"/>
        <v>1</v>
      </c>
      <c r="P34" s="7">
        <f t="shared" si="15"/>
        <v>1</v>
      </c>
      <c r="Q34" s="7">
        <f t="shared" si="15"/>
        <v>1</v>
      </c>
      <c r="R34" s="7">
        <f t="shared" si="15"/>
        <v>1</v>
      </c>
      <c r="S34" s="7">
        <f t="shared" si="15"/>
        <v>1</v>
      </c>
      <c r="T34" s="7">
        <f t="shared" si="15"/>
        <v>1</v>
      </c>
      <c r="U34" s="7">
        <f t="shared" si="15"/>
        <v>1</v>
      </c>
      <c r="V34" s="7">
        <f t="shared" si="15"/>
        <v>1</v>
      </c>
      <c r="W34" s="7">
        <f t="shared" si="15"/>
        <v>1</v>
      </c>
      <c r="X34" s="7">
        <f t="shared" si="15"/>
        <v>1</v>
      </c>
      <c r="Y34" s="7">
        <f t="shared" si="15"/>
        <v>1</v>
      </c>
      <c r="Z34" s="7">
        <f t="shared" si="15"/>
        <v>1</v>
      </c>
      <c r="AA34" s="7">
        <f t="shared" si="15"/>
        <v>1</v>
      </c>
      <c r="AB34" s="31">
        <f t="shared" si="15"/>
        <v>1</v>
      </c>
      <c r="AC34" s="7">
        <f t="shared" ref="AC34" si="17">AC16/AC$16</f>
        <v>1</v>
      </c>
      <c r="AD34" s="33"/>
    </row>
  </sheetData>
  <mergeCells count="19">
    <mergeCell ref="AD3:AI3"/>
    <mergeCell ref="AJ5:AJ16"/>
    <mergeCell ref="C3:AC3"/>
    <mergeCell ref="C21:AC21"/>
    <mergeCell ref="AJ3:AJ4"/>
    <mergeCell ref="A29:A31"/>
    <mergeCell ref="A34:B34"/>
    <mergeCell ref="A3:A4"/>
    <mergeCell ref="B3:B4"/>
    <mergeCell ref="A5:A10"/>
    <mergeCell ref="A23:A28"/>
    <mergeCell ref="A11:A13"/>
    <mergeCell ref="A32:B32"/>
    <mergeCell ref="A33:B33"/>
    <mergeCell ref="A14:B14"/>
    <mergeCell ref="A15:B15"/>
    <mergeCell ref="A16:B16"/>
    <mergeCell ref="A21:A22"/>
    <mergeCell ref="B21:B2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topLeftCell="C1" zoomScale="90" zoomScaleNormal="90" workbookViewId="0">
      <selection activeCell="AH13" sqref="AH13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6" max="36" width="10.85546875" customWidth="1"/>
  </cols>
  <sheetData>
    <row r="1" spans="1:36" ht="15.75" x14ac:dyDescent="0.25">
      <c r="A1" s="1" t="s">
        <v>18</v>
      </c>
    </row>
    <row r="3" spans="1:36" ht="14.1" customHeight="1" x14ac:dyDescent="0.2">
      <c r="A3" s="52" t="s">
        <v>1</v>
      </c>
      <c r="B3" s="52" t="s">
        <v>2</v>
      </c>
      <c r="C3" s="52" t="s">
        <v>13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90" t="s">
        <v>4</v>
      </c>
      <c r="AE3" s="91"/>
      <c r="AF3" s="91"/>
      <c r="AG3" s="91"/>
      <c r="AH3" s="91"/>
      <c r="AI3" s="92"/>
      <c r="AJ3" s="64" t="s">
        <v>33</v>
      </c>
    </row>
    <row r="4" spans="1:36" ht="24" x14ac:dyDescent="0.2">
      <c r="A4" s="52"/>
      <c r="B4" s="52"/>
      <c r="C4" s="41">
        <v>1990</v>
      </c>
      <c r="D4" s="41">
        <v>1991</v>
      </c>
      <c r="E4" s="41">
        <v>1992</v>
      </c>
      <c r="F4" s="41">
        <v>1993</v>
      </c>
      <c r="G4" s="41">
        <v>1994</v>
      </c>
      <c r="H4" s="41">
        <v>1995</v>
      </c>
      <c r="I4" s="41">
        <v>1996</v>
      </c>
      <c r="J4" s="41">
        <v>1997</v>
      </c>
      <c r="K4" s="41">
        <v>1998</v>
      </c>
      <c r="L4" s="41">
        <v>1999</v>
      </c>
      <c r="M4" s="41">
        <v>2000</v>
      </c>
      <c r="N4" s="41">
        <v>2001</v>
      </c>
      <c r="O4" s="41">
        <v>2002</v>
      </c>
      <c r="P4" s="41">
        <v>2003</v>
      </c>
      <c r="Q4" s="41">
        <v>2004</v>
      </c>
      <c r="R4" s="41">
        <v>2005</v>
      </c>
      <c r="S4" s="41">
        <v>2006</v>
      </c>
      <c r="T4" s="41">
        <v>2007</v>
      </c>
      <c r="U4" s="41">
        <v>2008</v>
      </c>
      <c r="V4" s="41">
        <v>2009</v>
      </c>
      <c r="W4" s="41">
        <v>2010</v>
      </c>
      <c r="X4" s="41">
        <v>2011</v>
      </c>
      <c r="Y4" s="41">
        <v>2012</v>
      </c>
      <c r="Z4" s="41">
        <v>2013</v>
      </c>
      <c r="AA4" s="41">
        <v>2014</v>
      </c>
      <c r="AB4" s="41">
        <v>2015</v>
      </c>
      <c r="AC4" s="41">
        <v>2016</v>
      </c>
      <c r="AD4" s="42" t="s">
        <v>30</v>
      </c>
      <c r="AE4" s="20" t="s">
        <v>31</v>
      </c>
      <c r="AF4" s="20" t="s">
        <v>14</v>
      </c>
      <c r="AG4" s="20" t="s">
        <v>15</v>
      </c>
      <c r="AH4" s="20" t="s">
        <v>16</v>
      </c>
      <c r="AI4" s="20" t="s">
        <v>32</v>
      </c>
      <c r="AJ4" s="65"/>
    </row>
    <row r="5" spans="1:36" ht="12.95" customHeight="1" x14ac:dyDescent="0.2">
      <c r="A5" s="83" t="s">
        <v>3</v>
      </c>
      <c r="B5" s="9" t="s">
        <v>6</v>
      </c>
      <c r="C5" s="24">
        <v>4.2649488789406192E-2</v>
      </c>
      <c r="D5" s="24">
        <v>4.3274160996504107E-2</v>
      </c>
      <c r="E5" s="38">
        <v>2.263306980064202E-2</v>
      </c>
      <c r="F5" s="38">
        <v>2.6719707032451766E-2</v>
      </c>
      <c r="G5" s="24">
        <v>2.1029437852369742E-2</v>
      </c>
      <c r="H5" s="24">
        <v>1.6899491640000004E-2</v>
      </c>
      <c r="I5" s="24">
        <v>1.7750716160000003E-2</v>
      </c>
      <c r="J5" s="24">
        <v>1.5630775980000001E-2</v>
      </c>
      <c r="K5" s="24">
        <v>1.9857177200000006E-2</v>
      </c>
      <c r="L5" s="24">
        <v>1.5492344160000003E-2</v>
      </c>
      <c r="M5" s="24">
        <v>1.1007839500000002E-2</v>
      </c>
      <c r="N5" s="24">
        <v>1.2062460000000002E-2</v>
      </c>
      <c r="O5" s="24">
        <v>1.2125797800000004E-2</v>
      </c>
      <c r="P5" s="24">
        <v>1.1967853960000002E-2</v>
      </c>
      <c r="Q5" s="24">
        <v>1.2519171520000002E-2</v>
      </c>
      <c r="R5" s="24">
        <v>9.877738108736973E-3</v>
      </c>
      <c r="S5" s="24">
        <v>8.9419654662213736E-3</v>
      </c>
      <c r="T5" s="24">
        <v>9.4224333219119355E-3</v>
      </c>
      <c r="U5" s="24">
        <v>8.9694424111575344E-3</v>
      </c>
      <c r="V5" s="24">
        <v>9.7101261881244166E-3</v>
      </c>
      <c r="W5" s="24">
        <v>1.0108750160983957E-2</v>
      </c>
      <c r="X5" s="24">
        <v>7.7948246078171184E-3</v>
      </c>
      <c r="Y5" s="24">
        <v>8.4234642195059033E-3</v>
      </c>
      <c r="Z5" s="24">
        <v>6.3959647361989114E-3</v>
      </c>
      <c r="AA5" s="24">
        <v>5.0978272199135588E-3</v>
      </c>
      <c r="AB5" s="24">
        <v>5.2384439725860609E-3</v>
      </c>
      <c r="AC5" s="24">
        <v>4.1657117212109832E-3</v>
      </c>
      <c r="AD5" s="25">
        <f>(AC5-AB5)/AB5</f>
        <v>-0.20478070529892531</v>
      </c>
      <c r="AE5" s="17">
        <f>(AC5-AA5)/AA5</f>
        <v>-0.18284564354426688</v>
      </c>
      <c r="AF5" s="17">
        <f t="shared" ref="AF5:AI13" si="0">(Z5-$C5)/$C5</f>
        <v>-0.85003419928945034</v>
      </c>
      <c r="AG5" s="17">
        <f t="shared" si="0"/>
        <v>-0.88047155160322066</v>
      </c>
      <c r="AH5" s="17">
        <f t="shared" si="0"/>
        <v>-0.87717451905573007</v>
      </c>
      <c r="AI5" s="17">
        <f t="shared" si="0"/>
        <v>-0.90232680767217743</v>
      </c>
      <c r="AJ5" s="87" t="s">
        <v>17</v>
      </c>
    </row>
    <row r="6" spans="1:36" ht="12.95" customHeight="1" x14ac:dyDescent="0.2">
      <c r="A6" s="84"/>
      <c r="B6" s="9" t="s">
        <v>7</v>
      </c>
      <c r="C6" s="24">
        <v>3.6999400000000005E-3</v>
      </c>
      <c r="D6" s="24">
        <v>4.5586480000000002E-3</v>
      </c>
      <c r="E6" s="39">
        <v>2.6879960000000002E-3</v>
      </c>
      <c r="F6" s="39">
        <v>3.2619070000000005E-3</v>
      </c>
      <c r="G6" s="43">
        <v>2.221565E-3</v>
      </c>
      <c r="H6" s="24">
        <v>1.7166610000000002E-3</v>
      </c>
      <c r="I6" s="24">
        <v>2.0248169999999999E-3</v>
      </c>
      <c r="J6" s="24">
        <v>2.3652690000000006E-3</v>
      </c>
      <c r="K6" s="24">
        <v>2.6733070000000002E-3</v>
      </c>
      <c r="L6" s="24">
        <v>2.1437940000000001E-3</v>
      </c>
      <c r="M6" s="24">
        <v>2.3803170000000003E-3</v>
      </c>
      <c r="N6" s="24">
        <v>3.0288930000000004E-3</v>
      </c>
      <c r="O6" s="24">
        <v>3.1131440000000004E-3</v>
      </c>
      <c r="P6" s="24">
        <v>2.8705110000000001E-3</v>
      </c>
      <c r="Q6" s="24">
        <v>3.2674110000000004E-3</v>
      </c>
      <c r="R6" s="24">
        <v>3.601656E-3</v>
      </c>
      <c r="S6" s="24">
        <v>3.0674100000000004E-3</v>
      </c>
      <c r="T6" s="24">
        <v>3.6988410000000005E-3</v>
      </c>
      <c r="U6" s="24">
        <v>3.0640000000000003E-3</v>
      </c>
      <c r="V6" s="24">
        <v>2.5778923194000004E-3</v>
      </c>
      <c r="W6" s="24">
        <v>2.6101767090047001E-3</v>
      </c>
      <c r="X6" s="24">
        <v>2.3263705585335999E-3</v>
      </c>
      <c r="Y6" s="24">
        <v>1.8852821751172502E-3</v>
      </c>
      <c r="Z6" s="24">
        <v>1.7841529724087301E-3</v>
      </c>
      <c r="AA6" s="24">
        <v>1.5838170001599998E-3</v>
      </c>
      <c r="AB6" s="24">
        <v>1.4005055810139002E-3</v>
      </c>
      <c r="AC6" s="24">
        <v>1.0746202916217915E-3</v>
      </c>
      <c r="AD6" s="25">
        <f t="shared" ref="AD6:AD13" si="1">(AC6-AB6)/AB6</f>
        <v>-0.23269117510847984</v>
      </c>
      <c r="AE6" s="17">
        <f t="shared" ref="AE6:AE13" si="2">(AC6-AA6)/AA6</f>
        <v>-0.32149971144820927</v>
      </c>
      <c r="AF6" s="17">
        <f t="shared" si="0"/>
        <v>-0.51778867430046704</v>
      </c>
      <c r="AG6" s="17">
        <f t="shared" si="0"/>
        <v>-0.57193440970394116</v>
      </c>
      <c r="AH6" s="17">
        <f t="shared" si="0"/>
        <v>-0.62147883992337716</v>
      </c>
      <c r="AI6" s="17">
        <f t="shared" si="0"/>
        <v>-0.70955737346503156</v>
      </c>
      <c r="AJ6" s="88"/>
    </row>
    <row r="7" spans="1:36" ht="26.65" customHeight="1" x14ac:dyDescent="0.2">
      <c r="A7" s="84"/>
      <c r="B7" s="9" t="s">
        <v>10</v>
      </c>
      <c r="C7" s="24">
        <v>1.9670543817287982E-2</v>
      </c>
      <c r="D7" s="24">
        <v>2.5635752642130027E-2</v>
      </c>
      <c r="E7" s="40">
        <v>2.1057547343452117E-2</v>
      </c>
      <c r="F7" s="40">
        <v>1.4666200610672166E-2</v>
      </c>
      <c r="G7" s="24">
        <v>1.2110034174161736E-2</v>
      </c>
      <c r="H7" s="24">
        <v>7.6748067634209161E-3</v>
      </c>
      <c r="I7" s="24">
        <v>7.195167061912382E-3</v>
      </c>
      <c r="J7" s="24">
        <v>6.6701274907571637E-3</v>
      </c>
      <c r="K7" s="24">
        <v>6.9286250597871647E-3</v>
      </c>
      <c r="L7" s="24">
        <v>5.9316655631749919E-3</v>
      </c>
      <c r="M7" s="24">
        <v>4.9984719778502114E-3</v>
      </c>
      <c r="N7" s="24">
        <v>4.6024087251142877E-3</v>
      </c>
      <c r="O7" s="24">
        <v>1.3591775396611796E-2</v>
      </c>
      <c r="P7" s="24">
        <v>5.7763561305800015E-3</v>
      </c>
      <c r="Q7" s="24">
        <v>5.8161922567951628E-3</v>
      </c>
      <c r="R7" s="24">
        <v>5.1576021542548423E-3</v>
      </c>
      <c r="S7" s="24">
        <v>4.5274086793041807E-3</v>
      </c>
      <c r="T7" s="24">
        <v>4.2021492094870124E-3</v>
      </c>
      <c r="U7" s="24">
        <v>3.575347617058796E-3</v>
      </c>
      <c r="V7" s="24">
        <v>3.0529866923743425E-3</v>
      </c>
      <c r="W7" s="24">
        <v>3.4548270682612349E-3</v>
      </c>
      <c r="X7" s="24">
        <v>3.8769224161383899E-3</v>
      </c>
      <c r="Y7" s="24">
        <v>3.6118587363792431E-3</v>
      </c>
      <c r="Z7" s="24">
        <v>3.1215988168009599E-3</v>
      </c>
      <c r="AA7" s="24">
        <v>3.2263626228232153E-3</v>
      </c>
      <c r="AB7" s="24">
        <v>2.6098904799815564E-3</v>
      </c>
      <c r="AC7" s="24">
        <v>2.7885255279041414E-3</v>
      </c>
      <c r="AD7" s="25">
        <f t="shared" si="1"/>
        <v>6.8445419182435366E-2</v>
      </c>
      <c r="AE7" s="17">
        <f t="shared" si="2"/>
        <v>-0.13570610191855814</v>
      </c>
      <c r="AF7" s="17">
        <f t="shared" si="0"/>
        <v>-0.84130592190046827</v>
      </c>
      <c r="AG7" s="17">
        <f t="shared" si="0"/>
        <v>-0.83597999868271855</v>
      </c>
      <c r="AH7" s="17">
        <f t="shared" si="0"/>
        <v>-0.86731986140170758</v>
      </c>
      <c r="AI7" s="17">
        <f t="shared" si="0"/>
        <v>-0.85823851369816373</v>
      </c>
      <c r="AJ7" s="88"/>
    </row>
    <row r="8" spans="1:36" ht="12.95" customHeight="1" x14ac:dyDescent="0.2">
      <c r="A8" s="84"/>
      <c r="B8" s="9" t="s">
        <v>11</v>
      </c>
      <c r="C8" s="24">
        <v>9.1918192200000012E-2</v>
      </c>
      <c r="D8" s="24">
        <v>9.7038251400000025E-2</v>
      </c>
      <c r="E8" s="24">
        <v>3.2182119400000014E-2</v>
      </c>
      <c r="F8" s="24">
        <v>3.1351663800000006E-2</v>
      </c>
      <c r="G8" s="24">
        <v>2.4833620400000006E-2</v>
      </c>
      <c r="H8" s="24">
        <v>1.9899436199999999E-2</v>
      </c>
      <c r="I8" s="24">
        <v>2.4556634000000008E-2</v>
      </c>
      <c r="J8" s="24">
        <v>2.5561639000000004E-2</v>
      </c>
      <c r="K8" s="24">
        <v>2.0225487E-2</v>
      </c>
      <c r="L8" s="24">
        <v>2.0844967000000002E-2</v>
      </c>
      <c r="M8" s="24">
        <v>1.8188518200000007E-2</v>
      </c>
      <c r="N8" s="24">
        <v>1.8525116000000008E-2</v>
      </c>
      <c r="O8" s="24">
        <v>1.9734480600000007E-2</v>
      </c>
      <c r="P8" s="24">
        <v>2.1188262800000003E-2</v>
      </c>
      <c r="Q8" s="24">
        <v>2.0784143800000005E-2</v>
      </c>
      <c r="R8" s="24">
        <v>2.2333035200000004E-2</v>
      </c>
      <c r="S8" s="24">
        <v>2.5110194800000006E-2</v>
      </c>
      <c r="T8" s="24">
        <v>2.5355171999999999E-2</v>
      </c>
      <c r="U8" s="24">
        <v>2.6356071700000004E-2</v>
      </c>
      <c r="V8" s="24">
        <v>2.5751358300000006E-2</v>
      </c>
      <c r="W8" s="24">
        <v>2.9538117400000008E-2</v>
      </c>
      <c r="X8" s="24">
        <v>2.9582483200000006E-2</v>
      </c>
      <c r="Y8" s="24">
        <v>2.9458667800000012E-2</v>
      </c>
      <c r="Z8" s="24">
        <v>2.9434947900000005E-2</v>
      </c>
      <c r="AA8" s="24">
        <v>2.6268594200000002E-2</v>
      </c>
      <c r="AB8" s="24">
        <v>2.3272114000000007E-2</v>
      </c>
      <c r="AC8" s="24">
        <v>2.4194723500000011E-2</v>
      </c>
      <c r="AD8" s="25">
        <f t="shared" si="1"/>
        <v>3.964442164557995E-2</v>
      </c>
      <c r="AE8" s="17">
        <f t="shared" si="2"/>
        <v>-7.8948674763874127E-2</v>
      </c>
      <c r="AF8" s="17">
        <f t="shared" si="0"/>
        <v>-0.67977016088443043</v>
      </c>
      <c r="AG8" s="17">
        <f t="shared" si="0"/>
        <v>-0.71421768018627318</v>
      </c>
      <c r="AH8" s="17">
        <f t="shared" si="0"/>
        <v>-0.74681710504745968</v>
      </c>
      <c r="AI8" s="17">
        <f t="shared" si="0"/>
        <v>-0.73677981560651262</v>
      </c>
      <c r="AJ8" s="88"/>
    </row>
    <row r="9" spans="1:36" ht="24.75" customHeight="1" x14ac:dyDescent="0.2">
      <c r="A9" s="84"/>
      <c r="B9" s="9" t="s">
        <v>12</v>
      </c>
      <c r="C9" s="24">
        <v>8.94200484197165E-2</v>
      </c>
      <c r="D9" s="24">
        <v>0.10450526772553559</v>
      </c>
      <c r="E9" s="24">
        <v>4.2583119470174943E-2</v>
      </c>
      <c r="F9" s="24">
        <v>4.0299262965493965E-2</v>
      </c>
      <c r="G9" s="24">
        <v>3.8262401735518564E-2</v>
      </c>
      <c r="H9" s="24">
        <v>3.55176902E-2</v>
      </c>
      <c r="I9" s="24">
        <v>2.786241888E-2</v>
      </c>
      <c r="J9" s="24">
        <v>2.0367812360000005E-2</v>
      </c>
      <c r="K9" s="24">
        <v>1.8170712639999996E-2</v>
      </c>
      <c r="L9" s="24">
        <v>1.396282496E-2</v>
      </c>
      <c r="M9" s="24">
        <v>1.0492128000000003E-2</v>
      </c>
      <c r="N9" s="24">
        <v>8.7743566399999997E-3</v>
      </c>
      <c r="O9" s="24">
        <v>1.0253857920000003E-2</v>
      </c>
      <c r="P9" s="24">
        <v>1.0408916000000001E-2</v>
      </c>
      <c r="Q9" s="24">
        <v>1.0213445920000003E-2</v>
      </c>
      <c r="R9" s="24">
        <v>4.7630142853020358E-3</v>
      </c>
      <c r="S9" s="24">
        <v>3.4544360676861873E-3</v>
      </c>
      <c r="T9" s="24">
        <v>2.6265571527551695E-3</v>
      </c>
      <c r="U9" s="24">
        <v>2.4442754004664721E-3</v>
      </c>
      <c r="V9" s="24">
        <v>2.8448472706168186E-3</v>
      </c>
      <c r="W9" s="24">
        <v>2.351916529236824E-3</v>
      </c>
      <c r="X9" s="24">
        <v>2.4259613359917638E-3</v>
      </c>
      <c r="Y9" s="24">
        <v>1.5065016195164637E-3</v>
      </c>
      <c r="Z9" s="24">
        <v>1.1551404905016725E-3</v>
      </c>
      <c r="AA9" s="24">
        <v>1.0589858189574773E-3</v>
      </c>
      <c r="AB9" s="24">
        <v>9.005485550218523E-4</v>
      </c>
      <c r="AC9" s="24">
        <v>1.0213572996518104E-3</v>
      </c>
      <c r="AD9" s="25">
        <f t="shared" si="1"/>
        <v>0.13415017319863071</v>
      </c>
      <c r="AE9" s="17">
        <f t="shared" si="2"/>
        <v>-3.5532599806398189E-2</v>
      </c>
      <c r="AF9" s="17">
        <f t="shared" si="0"/>
        <v>-0.98708186239086215</v>
      </c>
      <c r="AG9" s="17">
        <f t="shared" si="0"/>
        <v>-0.98815717685605742</v>
      </c>
      <c r="AH9" s="17">
        <f t="shared" si="0"/>
        <v>-0.98992900841660381</v>
      </c>
      <c r="AI9" s="17">
        <f t="shared" si="0"/>
        <v>-0.98857798315140921</v>
      </c>
      <c r="AJ9" s="88"/>
    </row>
    <row r="10" spans="1:36" x14ac:dyDescent="0.2">
      <c r="A10" s="85"/>
      <c r="B10" s="10" t="s">
        <v>8</v>
      </c>
      <c r="C10" s="26">
        <f t="shared" ref="C10:Z10" si="3">C5+C6+C7+C8+C9</f>
        <v>0.24735821322641072</v>
      </c>
      <c r="D10" s="26">
        <f t="shared" si="3"/>
        <v>0.27501208076416972</v>
      </c>
      <c r="E10" s="26">
        <f t="shared" si="3"/>
        <v>0.1211438520142691</v>
      </c>
      <c r="F10" s="26">
        <f t="shared" si="3"/>
        <v>0.1162987414086179</v>
      </c>
      <c r="G10" s="26">
        <f t="shared" si="3"/>
        <v>9.8457059162050053E-2</v>
      </c>
      <c r="H10" s="26">
        <f t="shared" si="3"/>
        <v>8.1708085803420927E-2</v>
      </c>
      <c r="I10" s="26">
        <f t="shared" si="3"/>
        <v>7.9389753101912389E-2</v>
      </c>
      <c r="J10" s="26">
        <f t="shared" si="3"/>
        <v>7.0595623830757168E-2</v>
      </c>
      <c r="K10" s="26">
        <f t="shared" si="3"/>
        <v>6.7855308899787165E-2</v>
      </c>
      <c r="L10" s="26">
        <f t="shared" si="3"/>
        <v>5.8375595683174998E-2</v>
      </c>
      <c r="M10" s="26">
        <f t="shared" si="3"/>
        <v>4.7067274677850227E-2</v>
      </c>
      <c r="N10" s="26">
        <f t="shared" si="3"/>
        <v>4.6993234365114302E-2</v>
      </c>
      <c r="O10" s="26">
        <f t="shared" si="3"/>
        <v>5.8819055716611814E-2</v>
      </c>
      <c r="P10" s="26">
        <f t="shared" si="3"/>
        <v>5.2211899890580005E-2</v>
      </c>
      <c r="Q10" s="26">
        <f t="shared" si="3"/>
        <v>5.2600364496795171E-2</v>
      </c>
      <c r="R10" s="26">
        <f t="shared" si="3"/>
        <v>4.573304574829385E-2</v>
      </c>
      <c r="S10" s="26">
        <f t="shared" si="3"/>
        <v>4.510141501321175E-2</v>
      </c>
      <c r="T10" s="26">
        <f t="shared" si="3"/>
        <v>4.5305152684154124E-2</v>
      </c>
      <c r="U10" s="26">
        <f t="shared" si="3"/>
        <v>4.4409137128682809E-2</v>
      </c>
      <c r="V10" s="26">
        <f t="shared" si="3"/>
        <v>4.3937210770515586E-2</v>
      </c>
      <c r="W10" s="26">
        <f t="shared" si="3"/>
        <v>4.8063787867486725E-2</v>
      </c>
      <c r="X10" s="26">
        <f t="shared" si="3"/>
        <v>4.6006562118480879E-2</v>
      </c>
      <c r="Y10" s="26">
        <f t="shared" si="3"/>
        <v>4.4885774550518877E-2</v>
      </c>
      <c r="Z10" s="26">
        <f t="shared" si="3"/>
        <v>4.1891804915910276E-2</v>
      </c>
      <c r="AA10" s="26">
        <f>AA5+AA6+AA7+AA8+AA9</f>
        <v>3.7235586861854249E-2</v>
      </c>
      <c r="AB10" s="26">
        <f>AB5+AB6+AB7+AB8+AB9</f>
        <v>3.3421502588603373E-2</v>
      </c>
      <c r="AC10" s="26">
        <f>AC5+AC6+AC7+AC8+AC9</f>
        <v>3.324493834038874E-2</v>
      </c>
      <c r="AD10" s="27">
        <f t="shared" si="1"/>
        <v>-5.2829536238398001E-3</v>
      </c>
      <c r="AE10" s="18">
        <f t="shared" si="2"/>
        <v>-0.10717297235762659</v>
      </c>
      <c r="AF10" s="18">
        <f t="shared" si="0"/>
        <v>-0.8306431617147636</v>
      </c>
      <c r="AG10" s="18">
        <f t="shared" si="0"/>
        <v>-0.84946694764579356</v>
      </c>
      <c r="AH10" s="18">
        <f t="shared" si="0"/>
        <v>-0.86488622248410174</v>
      </c>
      <c r="AI10" s="18">
        <f t="shared" si="0"/>
        <v>-0.86560002230466004</v>
      </c>
      <c r="AJ10" s="88"/>
    </row>
    <row r="11" spans="1:36" s="5" customFormat="1" ht="22.15" customHeight="1" x14ac:dyDescent="0.2">
      <c r="A11" s="74" t="s">
        <v>20</v>
      </c>
      <c r="B11" s="75"/>
      <c r="C11" s="24">
        <v>8.9514211086327566E-2</v>
      </c>
      <c r="D11" s="24">
        <v>8.7397865051796558E-2</v>
      </c>
      <c r="E11" s="24">
        <v>8.256155004013066E-2</v>
      </c>
      <c r="F11" s="24">
        <v>8.0527700040130656E-2</v>
      </c>
      <c r="G11" s="24">
        <v>7.9321610040130663E-2</v>
      </c>
      <c r="H11" s="24">
        <v>7.8971386040130653E-2</v>
      </c>
      <c r="I11" s="24">
        <v>7.8367616270662618E-2</v>
      </c>
      <c r="J11" s="24">
        <v>7.8280354822999054E-2</v>
      </c>
      <c r="K11" s="24">
        <v>7.81631032441302E-2</v>
      </c>
      <c r="L11" s="24">
        <v>7.7400310122728411E-2</v>
      </c>
      <c r="M11" s="24">
        <v>8.2453957573051767E-2</v>
      </c>
      <c r="N11" s="24">
        <v>8.2384241678185199E-2</v>
      </c>
      <c r="O11" s="24">
        <v>8.1141343020866813E-2</v>
      </c>
      <c r="P11" s="24">
        <v>8.0222758835202621E-2</v>
      </c>
      <c r="Q11" s="24">
        <v>7.9707796901776512E-2</v>
      </c>
      <c r="R11" s="24">
        <v>7.8309298930547055E-2</v>
      </c>
      <c r="S11" s="24">
        <v>7.7596522882551838E-2</v>
      </c>
      <c r="T11" s="24">
        <v>7.8369397593669315E-2</v>
      </c>
      <c r="U11" s="24">
        <v>7.7758637816593174E-2</v>
      </c>
      <c r="V11" s="24">
        <v>7.4712828968446388E-2</v>
      </c>
      <c r="W11" s="24">
        <v>7.2703799981902476E-2</v>
      </c>
      <c r="X11" s="24">
        <v>7.1571283362921567E-2</v>
      </c>
      <c r="Y11" s="24">
        <v>7.0870390343775957E-2</v>
      </c>
      <c r="Z11" s="24">
        <v>7.0201842170120862E-2</v>
      </c>
      <c r="AA11" s="24">
        <v>7.0485684008002633E-2</v>
      </c>
      <c r="AB11" s="24">
        <v>6.956991537078655E-2</v>
      </c>
      <c r="AC11" s="24">
        <v>6.8989708367743596E-2</v>
      </c>
      <c r="AD11" s="25">
        <f t="shared" si="1"/>
        <v>-8.3399124456401408E-3</v>
      </c>
      <c r="AE11" s="17">
        <f t="shared" si="2"/>
        <v>-2.1223822416041111E-2</v>
      </c>
      <c r="AF11" s="17">
        <f t="shared" si="0"/>
        <v>-0.21574640140191642</v>
      </c>
      <c r="AG11" s="17">
        <f t="shared" si="0"/>
        <v>-0.21257548770634652</v>
      </c>
      <c r="AH11" s="17">
        <f t="shared" si="0"/>
        <v>-0.22280591509996914</v>
      </c>
      <c r="AI11" s="17">
        <f t="shared" si="0"/>
        <v>-0.22928764572130481</v>
      </c>
      <c r="AJ11" s="88"/>
    </row>
    <row r="12" spans="1:36" x14ac:dyDescent="0.2">
      <c r="A12" s="81" t="s">
        <v>0</v>
      </c>
      <c r="B12" s="81"/>
      <c r="C12" s="24">
        <v>1.5962083920000002E-3</v>
      </c>
      <c r="D12" s="24">
        <v>1.6815483919999999E-3</v>
      </c>
      <c r="E12" s="24">
        <v>2.7296463999999998E-3</v>
      </c>
      <c r="F12" s="24">
        <v>2.5341000799999997E-3</v>
      </c>
      <c r="G12" s="24">
        <v>2.4820059800000002E-3</v>
      </c>
      <c r="H12" s="24">
        <v>2.5584255939999998E-3</v>
      </c>
      <c r="I12" s="24">
        <v>3.0327708319999999E-3</v>
      </c>
      <c r="J12" s="24">
        <v>3.9673618360000001E-3</v>
      </c>
      <c r="K12" s="24">
        <v>9.4327541439999992E-3</v>
      </c>
      <c r="L12" s="24">
        <v>5.8821007919999998E-3</v>
      </c>
      <c r="M12" s="24">
        <v>2.4544832800000001E-3</v>
      </c>
      <c r="N12" s="24">
        <v>7.2536287199999995E-3</v>
      </c>
      <c r="O12" s="24">
        <v>5.15435396E-3</v>
      </c>
      <c r="P12" s="24">
        <v>4.0502617599999999E-3</v>
      </c>
      <c r="Q12" s="24">
        <v>4.8198953199999998E-3</v>
      </c>
      <c r="R12" s="24">
        <v>1.4955085479999998E-2</v>
      </c>
      <c r="S12" s="24">
        <v>1.22576534E-2</v>
      </c>
      <c r="T12" s="24">
        <v>2.5674385199999997E-2</v>
      </c>
      <c r="U12" s="24">
        <v>3.5086278079999998E-2</v>
      </c>
      <c r="V12" s="24">
        <v>3.5849113040000005E-2</v>
      </c>
      <c r="W12" s="24">
        <v>3.3343323719999998E-2</v>
      </c>
      <c r="X12" s="24">
        <v>2.0303218040000001E-2</v>
      </c>
      <c r="Y12" s="24">
        <v>4.7230151000000001E-3</v>
      </c>
      <c r="Z12" s="24">
        <v>3.9982077600000006E-3</v>
      </c>
      <c r="AA12" s="24">
        <v>3.1617031090000001E-3</v>
      </c>
      <c r="AB12" s="24">
        <v>3.168524598E-3</v>
      </c>
      <c r="AC12" s="24">
        <v>3.084414054E-3</v>
      </c>
      <c r="AD12" s="25">
        <f t="shared" si="1"/>
        <v>-2.6545649686005715E-2</v>
      </c>
      <c r="AE12" s="17">
        <f t="shared" si="2"/>
        <v>-2.4445386658852201E-2</v>
      </c>
      <c r="AF12" s="17">
        <f t="shared" si="0"/>
        <v>1.5048156494092659</v>
      </c>
      <c r="AG12" s="17">
        <f t="shared" si="0"/>
        <v>0.98075835514088672</v>
      </c>
      <c r="AH12" s="17">
        <f t="shared" si="0"/>
        <v>0.98503191305111226</v>
      </c>
      <c r="AI12" s="17">
        <f t="shared" si="0"/>
        <v>0.9323379512717157</v>
      </c>
      <c r="AJ12" s="88"/>
    </row>
    <row r="13" spans="1:36" ht="15.75" x14ac:dyDescent="0.25">
      <c r="A13" s="82" t="s">
        <v>9</v>
      </c>
      <c r="B13" s="82"/>
      <c r="C13" s="44">
        <f t="shared" ref="C13:X13" si="4">C10+C11+C12</f>
        <v>0.33846863270473826</v>
      </c>
      <c r="D13" s="44">
        <f t="shared" si="4"/>
        <v>0.36409149420796633</v>
      </c>
      <c r="E13" s="44">
        <f t="shared" si="4"/>
        <v>0.20643504845439975</v>
      </c>
      <c r="F13" s="44">
        <f t="shared" si="4"/>
        <v>0.19936054152874855</v>
      </c>
      <c r="G13" s="44">
        <f t="shared" si="4"/>
        <v>0.18026067518218072</v>
      </c>
      <c r="H13" s="44">
        <f t="shared" si="4"/>
        <v>0.16323789743755157</v>
      </c>
      <c r="I13" s="44">
        <f t="shared" si="4"/>
        <v>0.16079014020457499</v>
      </c>
      <c r="J13" s="44">
        <f t="shared" si="4"/>
        <v>0.15284334048975623</v>
      </c>
      <c r="K13" s="44">
        <f t="shared" si="4"/>
        <v>0.15545116628791736</v>
      </c>
      <c r="L13" s="44">
        <f t="shared" si="4"/>
        <v>0.1416580065979034</v>
      </c>
      <c r="M13" s="44">
        <f t="shared" si="4"/>
        <v>0.13197571553090201</v>
      </c>
      <c r="N13" s="44">
        <f t="shared" si="4"/>
        <v>0.13663110476329948</v>
      </c>
      <c r="O13" s="44">
        <f t="shared" si="4"/>
        <v>0.14511475269747862</v>
      </c>
      <c r="P13" s="44">
        <f t="shared" si="4"/>
        <v>0.13648492048578265</v>
      </c>
      <c r="Q13" s="44">
        <f t="shared" si="4"/>
        <v>0.13712805671857167</v>
      </c>
      <c r="R13" s="44">
        <f t="shared" si="4"/>
        <v>0.13899743015884089</v>
      </c>
      <c r="S13" s="44">
        <f t="shared" si="4"/>
        <v>0.13495559129576359</v>
      </c>
      <c r="T13" s="44">
        <f t="shared" si="4"/>
        <v>0.14934893547782344</v>
      </c>
      <c r="U13" s="44">
        <f t="shared" si="4"/>
        <v>0.15725405302527598</v>
      </c>
      <c r="V13" s="44">
        <f t="shared" si="4"/>
        <v>0.15449915277896198</v>
      </c>
      <c r="W13" s="44">
        <f t="shared" si="4"/>
        <v>0.15411091156938922</v>
      </c>
      <c r="X13" s="44">
        <f t="shared" si="4"/>
        <v>0.13788106352140245</v>
      </c>
      <c r="Y13" s="44">
        <f>Y10+Y11+Y12</f>
        <v>0.12047917999429483</v>
      </c>
      <c r="Z13" s="44">
        <f>Z10+Z11+Z12</f>
        <v>0.11609185484603114</v>
      </c>
      <c r="AA13" s="44">
        <f>AA10+AA11+AA12</f>
        <v>0.11088297397885689</v>
      </c>
      <c r="AB13" s="44">
        <f t="shared" ref="AB13" si="5">AB10+AB11+AB12</f>
        <v>0.10615994255738993</v>
      </c>
      <c r="AC13" s="44">
        <f t="shared" ref="AC13" si="6">AC10+AC11+AC12</f>
        <v>0.10531906076213235</v>
      </c>
      <c r="AD13" s="45">
        <f t="shared" si="1"/>
        <v>-7.9208953490437703E-3</v>
      </c>
      <c r="AE13" s="19">
        <f t="shared" si="2"/>
        <v>-5.0178246642135237E-2</v>
      </c>
      <c r="AF13" s="22">
        <f t="shared" si="0"/>
        <v>-0.65700852714672853</v>
      </c>
      <c r="AG13" s="22">
        <f t="shared" si="0"/>
        <v>-0.67239807986701916</v>
      </c>
      <c r="AH13" s="22">
        <f t="shared" si="0"/>
        <v>-0.68635219840298134</v>
      </c>
      <c r="AI13" s="22">
        <f t="shared" si="0"/>
        <v>-0.68883656981588892</v>
      </c>
      <c r="AJ13" s="89"/>
    </row>
    <row r="14" spans="1:36" x14ac:dyDescent="0.2">
      <c r="A14" s="6" t="s">
        <v>27</v>
      </c>
      <c r="B14" s="2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8"/>
      <c r="AE14" s="4"/>
      <c r="AF14" s="4"/>
      <c r="AG14" s="4"/>
      <c r="AH14" s="4"/>
      <c r="AI14" s="4"/>
    </row>
    <row r="16" spans="1:36" ht="15.75" x14ac:dyDescent="0.25">
      <c r="A16" s="1" t="s">
        <v>19</v>
      </c>
    </row>
    <row r="18" spans="1:29" ht="15" x14ac:dyDescent="0.2">
      <c r="A18" s="52" t="s">
        <v>1</v>
      </c>
      <c r="B18" s="52" t="s">
        <v>2</v>
      </c>
      <c r="C18" s="86" t="s">
        <v>5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</row>
    <row r="19" spans="1:29" x14ac:dyDescent="0.2">
      <c r="A19" s="52"/>
      <c r="B19" s="52"/>
      <c r="C19" s="8">
        <v>1990</v>
      </c>
      <c r="D19" s="8">
        <v>1991</v>
      </c>
      <c r="E19" s="8">
        <v>1992</v>
      </c>
      <c r="F19" s="8">
        <v>1993</v>
      </c>
      <c r="G19" s="8">
        <v>1994</v>
      </c>
      <c r="H19" s="8">
        <v>1995</v>
      </c>
      <c r="I19" s="8">
        <v>1996</v>
      </c>
      <c r="J19" s="8">
        <v>1997</v>
      </c>
      <c r="K19" s="8">
        <v>1998</v>
      </c>
      <c r="L19" s="8">
        <v>1999</v>
      </c>
      <c r="M19" s="8">
        <v>2000</v>
      </c>
      <c r="N19" s="8">
        <v>2001</v>
      </c>
      <c r="O19" s="8">
        <v>2002</v>
      </c>
      <c r="P19" s="8">
        <v>2003</v>
      </c>
      <c r="Q19" s="8">
        <v>2004</v>
      </c>
      <c r="R19" s="8">
        <v>2005</v>
      </c>
      <c r="S19" s="8">
        <v>2006</v>
      </c>
      <c r="T19" s="8">
        <v>2007</v>
      </c>
      <c r="U19" s="8">
        <v>2008</v>
      </c>
      <c r="V19" s="8">
        <v>2009</v>
      </c>
      <c r="W19" s="8">
        <v>2010</v>
      </c>
      <c r="X19" s="8">
        <v>2011</v>
      </c>
      <c r="Y19" s="8">
        <v>2012</v>
      </c>
      <c r="Z19" s="8">
        <v>2013</v>
      </c>
      <c r="AA19" s="8">
        <v>2014</v>
      </c>
      <c r="AB19" s="8">
        <v>2015</v>
      </c>
      <c r="AC19" s="8">
        <v>2016</v>
      </c>
    </row>
    <row r="20" spans="1:29" ht="12.95" customHeight="1" x14ac:dyDescent="0.2">
      <c r="A20" s="53" t="s">
        <v>3</v>
      </c>
      <c r="B20" s="9" t="s">
        <v>6</v>
      </c>
      <c r="C20" s="17">
        <f t="shared" ref="C20:C28" si="7">C5/C$13</f>
        <v>0.126007212096996</v>
      </c>
      <c r="D20" s="17">
        <f t="shared" ref="D20:AB28" si="8">D5/D$13</f>
        <v>0.11885518251570643</v>
      </c>
      <c r="E20" s="17">
        <f t="shared" si="8"/>
        <v>0.1096377285257427</v>
      </c>
      <c r="F20" s="17">
        <f t="shared" si="8"/>
        <v>0.13402705885306138</v>
      </c>
      <c r="G20" s="17">
        <f t="shared" si="8"/>
        <v>0.11666126198138506</v>
      </c>
      <c r="H20" s="17">
        <f t="shared" si="8"/>
        <v>0.10352676618164043</v>
      </c>
      <c r="I20" s="17">
        <f t="shared" si="8"/>
        <v>0.11039679508591496</v>
      </c>
      <c r="J20" s="17">
        <f t="shared" si="8"/>
        <v>0.102266647208274</v>
      </c>
      <c r="K20" s="17">
        <f t="shared" si="8"/>
        <v>0.12773900430712581</v>
      </c>
      <c r="L20" s="17">
        <f t="shared" si="8"/>
        <v>0.10936440891742223</v>
      </c>
      <c r="M20" s="17">
        <f t="shared" si="8"/>
        <v>8.3408068338318833E-2</v>
      </c>
      <c r="N20" s="17">
        <f t="shared" si="8"/>
        <v>8.8284874962381937E-2</v>
      </c>
      <c r="O20" s="17">
        <f t="shared" si="8"/>
        <v>8.3560062465039026E-2</v>
      </c>
      <c r="P20" s="17">
        <f t="shared" si="8"/>
        <v>8.7686272720851013E-2</v>
      </c>
      <c r="Q20" s="17">
        <f t="shared" si="8"/>
        <v>9.1295478252806692E-2</v>
      </c>
      <c r="R20" s="17">
        <f t="shared" si="8"/>
        <v>7.1064177930837108E-2</v>
      </c>
      <c r="S20" s="17">
        <f t="shared" si="8"/>
        <v>6.6258577213184885E-2</v>
      </c>
      <c r="T20" s="17">
        <f t="shared" si="8"/>
        <v>6.3090060145162913E-2</v>
      </c>
      <c r="U20" s="17">
        <f t="shared" si="8"/>
        <v>5.7037909285020755E-2</v>
      </c>
      <c r="V20" s="17">
        <f t="shared" si="8"/>
        <v>6.2849057832805394E-2</v>
      </c>
      <c r="W20" s="17">
        <f t="shared" si="8"/>
        <v>6.559399368961906E-2</v>
      </c>
      <c r="X20" s="17">
        <f t="shared" si="8"/>
        <v>5.6532959702672837E-2</v>
      </c>
      <c r="Y20" s="17">
        <f t="shared" si="8"/>
        <v>6.9916347537431672E-2</v>
      </c>
      <c r="Z20" s="17">
        <f t="shared" si="8"/>
        <v>5.5094000734863542E-2</v>
      </c>
      <c r="AA20" s="17">
        <f t="shared" si="8"/>
        <v>4.597484209690849E-2</v>
      </c>
      <c r="AB20" s="17">
        <f t="shared" si="8"/>
        <v>4.9344826743422214E-2</v>
      </c>
      <c r="AC20" s="17">
        <f t="shared" ref="AC20" si="9">AC5/AC$13</f>
        <v>3.9553255517720799E-2</v>
      </c>
    </row>
    <row r="21" spans="1:29" ht="12.95" customHeight="1" x14ac:dyDescent="0.2">
      <c r="A21" s="54"/>
      <c r="B21" s="9" t="s">
        <v>7</v>
      </c>
      <c r="C21" s="17">
        <f t="shared" si="7"/>
        <v>1.0931411783814036E-2</v>
      </c>
      <c r="D21" s="17">
        <f t="shared" ref="D21:R21" si="10">D6/D$13</f>
        <v>1.2520611089574465E-2</v>
      </c>
      <c r="E21" s="17">
        <f t="shared" si="10"/>
        <v>1.3021025354586347E-2</v>
      </c>
      <c r="F21" s="17">
        <f t="shared" si="10"/>
        <v>1.6361848613506206E-2</v>
      </c>
      <c r="G21" s="17">
        <f t="shared" si="10"/>
        <v>1.2324179956359156E-2</v>
      </c>
      <c r="H21" s="17">
        <f t="shared" si="10"/>
        <v>1.0516314084826579E-2</v>
      </c>
      <c r="I21" s="17">
        <f t="shared" si="10"/>
        <v>1.2592917684030898E-2</v>
      </c>
      <c r="J21" s="17">
        <f t="shared" si="10"/>
        <v>1.5475119769176492E-2</v>
      </c>
      <c r="K21" s="17">
        <f t="shared" si="10"/>
        <v>1.7197085514615316E-2</v>
      </c>
      <c r="L21" s="17">
        <f t="shared" si="10"/>
        <v>1.5133588644129128E-2</v>
      </c>
      <c r="M21" s="17">
        <f t="shared" si="10"/>
        <v>1.8036022691179508E-2</v>
      </c>
      <c r="N21" s="17">
        <f t="shared" si="10"/>
        <v>2.2168400125632242E-2</v>
      </c>
      <c r="O21" s="17">
        <f t="shared" si="10"/>
        <v>2.1452980776461687E-2</v>
      </c>
      <c r="P21" s="17">
        <f t="shared" si="10"/>
        <v>2.1031708043519837E-2</v>
      </c>
      <c r="Q21" s="17">
        <f t="shared" si="10"/>
        <v>2.3827443326975149E-2</v>
      </c>
      <c r="R21" s="17">
        <f t="shared" si="10"/>
        <v>2.5911673301327705E-2</v>
      </c>
      <c r="S21" s="17">
        <f t="shared" si="8"/>
        <v>2.2729032347222875E-2</v>
      </c>
      <c r="T21" s="17">
        <f t="shared" si="8"/>
        <v>2.476643698976505E-2</v>
      </c>
      <c r="U21" s="17">
        <f t="shared" si="8"/>
        <v>1.9484394462682072E-2</v>
      </c>
      <c r="V21" s="17">
        <f t="shared" si="8"/>
        <v>1.6685478677595893E-2</v>
      </c>
      <c r="W21" s="17">
        <f t="shared" si="8"/>
        <v>1.6937001296170096E-2</v>
      </c>
      <c r="X21" s="17">
        <f t="shared" si="8"/>
        <v>1.6872299205702684E-2</v>
      </c>
      <c r="Y21" s="17">
        <f t="shared" si="8"/>
        <v>1.5648198927038896E-2</v>
      </c>
      <c r="Z21" s="17">
        <f t="shared" si="8"/>
        <v>1.5368459525218149E-2</v>
      </c>
      <c r="AA21" s="17">
        <f t="shared" si="8"/>
        <v>1.4283680743104899E-2</v>
      </c>
      <c r="AB21" s="17">
        <f t="shared" si="8"/>
        <v>1.3192410878112416E-2</v>
      </c>
      <c r="AC21" s="17">
        <f t="shared" ref="AC21" si="11">AC6/AC$13</f>
        <v>1.0203473937627187E-2</v>
      </c>
    </row>
    <row r="22" spans="1:29" ht="22.5" x14ac:dyDescent="0.2">
      <c r="A22" s="54"/>
      <c r="B22" s="9" t="s">
        <v>10</v>
      </c>
      <c r="C22" s="17">
        <f t="shared" si="7"/>
        <v>5.8116297690863135E-2</v>
      </c>
      <c r="D22" s="17">
        <f t="shared" si="8"/>
        <v>7.0410193728632067E-2</v>
      </c>
      <c r="E22" s="17">
        <f t="shared" si="8"/>
        <v>0.10200567927351542</v>
      </c>
      <c r="F22" s="17">
        <f t="shared" si="8"/>
        <v>7.3566215752665601E-2</v>
      </c>
      <c r="G22" s="17">
        <f t="shared" si="8"/>
        <v>6.7180676883201021E-2</v>
      </c>
      <c r="H22" s="17">
        <f t="shared" si="8"/>
        <v>4.7016084401338219E-2</v>
      </c>
      <c r="I22" s="17">
        <f t="shared" si="8"/>
        <v>4.4748807686577644E-2</v>
      </c>
      <c r="J22" s="17">
        <f t="shared" si="8"/>
        <v>4.36402886078259E-2</v>
      </c>
      <c r="K22" s="17">
        <f t="shared" si="8"/>
        <v>4.4571071579832214E-2</v>
      </c>
      <c r="L22" s="17">
        <f t="shared" si="8"/>
        <v>4.1873140146691738E-2</v>
      </c>
      <c r="M22" s="17">
        <f t="shared" si="8"/>
        <v>3.7874179789385745E-2</v>
      </c>
      <c r="N22" s="17">
        <f t="shared" si="8"/>
        <v>3.3684926525973186E-2</v>
      </c>
      <c r="O22" s="17">
        <f t="shared" si="8"/>
        <v>9.3662257930085382E-2</v>
      </c>
      <c r="P22" s="17">
        <f t="shared" si="8"/>
        <v>4.2322302786421837E-2</v>
      </c>
      <c r="Q22" s="17">
        <f t="shared" si="8"/>
        <v>4.241431254824643E-2</v>
      </c>
      <c r="R22" s="17">
        <f t="shared" si="8"/>
        <v>3.7105737482778879E-2</v>
      </c>
      <c r="S22" s="17">
        <f t="shared" si="8"/>
        <v>3.3547396116268217E-2</v>
      </c>
      <c r="T22" s="17">
        <f t="shared" si="8"/>
        <v>2.8136452369364108E-2</v>
      </c>
      <c r="U22" s="17">
        <f t="shared" si="8"/>
        <v>2.2736123796339405E-2</v>
      </c>
      <c r="V22" s="17">
        <f t="shared" si="8"/>
        <v>1.9760540025369415E-2</v>
      </c>
      <c r="W22" s="17">
        <f t="shared" si="8"/>
        <v>2.2417796592590276E-2</v>
      </c>
      <c r="X22" s="17">
        <f t="shared" si="8"/>
        <v>2.8117874326785988E-2</v>
      </c>
      <c r="Y22" s="17">
        <f t="shared" si="8"/>
        <v>2.997911121697773E-2</v>
      </c>
      <c r="Z22" s="17">
        <f t="shared" si="8"/>
        <v>2.6889042482274361E-2</v>
      </c>
      <c r="AA22" s="17">
        <f t="shared" si="8"/>
        <v>2.9097006574141999E-2</v>
      </c>
      <c r="AB22" s="17">
        <f t="shared" si="8"/>
        <v>2.4584512925585399E-2</v>
      </c>
      <c r="AC22" s="17">
        <f t="shared" ref="AC22" si="12">AC7/AC$13</f>
        <v>2.6476931219526795E-2</v>
      </c>
    </row>
    <row r="23" spans="1:29" ht="12.95" customHeight="1" x14ac:dyDescent="0.2">
      <c r="A23" s="54"/>
      <c r="B23" s="11" t="s">
        <v>11</v>
      </c>
      <c r="C23" s="17">
        <f t="shared" si="7"/>
        <v>0.27157078475920243</v>
      </c>
      <c r="D23" s="17">
        <f t="shared" si="8"/>
        <v>0.26652161048445833</v>
      </c>
      <c r="E23" s="17">
        <f t="shared" si="8"/>
        <v>0.15589464890264915</v>
      </c>
      <c r="F23" s="17">
        <f t="shared" si="8"/>
        <v>0.15726112880506485</v>
      </c>
      <c r="G23" s="17">
        <f t="shared" si="8"/>
        <v>0.13776504706254911</v>
      </c>
      <c r="H23" s="17">
        <f t="shared" si="8"/>
        <v>0.1219045118344087</v>
      </c>
      <c r="I23" s="17">
        <f t="shared" si="8"/>
        <v>0.15272475021637735</v>
      </c>
      <c r="J23" s="17">
        <f t="shared" si="8"/>
        <v>0.16724077685094288</v>
      </c>
      <c r="K23" s="17">
        <f t="shared" si="8"/>
        <v>0.13010830013677455</v>
      </c>
      <c r="L23" s="17">
        <f t="shared" si="8"/>
        <v>0.14714993879003602</v>
      </c>
      <c r="M23" s="17">
        <f t="shared" si="8"/>
        <v>0.13781715921624368</v>
      </c>
      <c r="N23" s="17">
        <f t="shared" si="8"/>
        <v>0.1355849096887054</v>
      </c>
      <c r="O23" s="17">
        <f t="shared" si="8"/>
        <v>0.13599224223012368</v>
      </c>
      <c r="P23" s="17">
        <f t="shared" si="8"/>
        <v>0.15524251854773319</v>
      </c>
      <c r="Q23" s="17">
        <f t="shared" si="8"/>
        <v>0.15156740565977223</v>
      </c>
      <c r="R23" s="17">
        <f t="shared" si="8"/>
        <v>0.16067228850546858</v>
      </c>
      <c r="S23" s="17">
        <f t="shared" si="8"/>
        <v>0.18606264889736543</v>
      </c>
      <c r="T23" s="17">
        <f t="shared" si="8"/>
        <v>0.16977136073236321</v>
      </c>
      <c r="U23" s="17">
        <f t="shared" si="8"/>
        <v>0.16760185949397249</v>
      </c>
      <c r="V23" s="17">
        <f t="shared" si="8"/>
        <v>0.16667637224420137</v>
      </c>
      <c r="W23" s="17">
        <f t="shared" si="8"/>
        <v>0.19166791695148933</v>
      </c>
      <c r="X23" s="17">
        <f t="shared" si="8"/>
        <v>0.21455073267119162</v>
      </c>
      <c r="Y23" s="17">
        <f t="shared" si="8"/>
        <v>0.24451251910408917</v>
      </c>
      <c r="Z23" s="17">
        <f t="shared" si="8"/>
        <v>0.25354877772466139</v>
      </c>
      <c r="AA23" s="17">
        <f t="shared" si="8"/>
        <v>0.23690376671362443</v>
      </c>
      <c r="AB23" s="17">
        <f t="shared" si="8"/>
        <v>0.21921746978545256</v>
      </c>
      <c r="AC23" s="17">
        <f t="shared" ref="AC23" si="13">AC8/AC$13</f>
        <v>0.22972787000678671</v>
      </c>
    </row>
    <row r="24" spans="1:29" ht="22.5" x14ac:dyDescent="0.2">
      <c r="A24" s="54"/>
      <c r="B24" s="9" t="s">
        <v>12</v>
      </c>
      <c r="C24" s="17">
        <f t="shared" si="7"/>
        <v>0.26419006011030188</v>
      </c>
      <c r="D24" s="17">
        <f t="shared" si="8"/>
        <v>0.28703023659718613</v>
      </c>
      <c r="E24" s="17">
        <f t="shared" si="8"/>
        <v>0.20627853549578476</v>
      </c>
      <c r="F24" s="17">
        <f t="shared" si="8"/>
        <v>0.20214262389371901</v>
      </c>
      <c r="G24" s="17">
        <f t="shared" si="8"/>
        <v>0.21226150238729891</v>
      </c>
      <c r="H24" s="17">
        <f t="shared" si="8"/>
        <v>0.21758237981218595</v>
      </c>
      <c r="I24" s="17">
        <f t="shared" si="8"/>
        <v>0.17328437455524542</v>
      </c>
      <c r="J24" s="17">
        <f t="shared" si="8"/>
        <v>0.13325940335205566</v>
      </c>
      <c r="K24" s="17">
        <f t="shared" si="8"/>
        <v>0.11689016604960871</v>
      </c>
      <c r="L24" s="17">
        <f t="shared" si="8"/>
        <v>9.8567142764005661E-2</v>
      </c>
      <c r="M24" s="17">
        <f t="shared" si="8"/>
        <v>7.9500444136961543E-2</v>
      </c>
      <c r="N24" s="17">
        <f t="shared" si="8"/>
        <v>6.421932000916443E-2</v>
      </c>
      <c r="O24" s="17">
        <f t="shared" si="8"/>
        <v>7.0660341070740526E-2</v>
      </c>
      <c r="P24" s="17">
        <f t="shared" si="8"/>
        <v>7.6264219980875292E-2</v>
      </c>
      <c r="Q24" s="17">
        <f t="shared" si="8"/>
        <v>7.4481081147099532E-2</v>
      </c>
      <c r="R24" s="17">
        <f t="shared" si="8"/>
        <v>3.4266923351453669E-2</v>
      </c>
      <c r="S24" s="17">
        <f t="shared" si="8"/>
        <v>2.5596835481351606E-2</v>
      </c>
      <c r="T24" s="17">
        <f t="shared" si="8"/>
        <v>1.7586714926034291E-2</v>
      </c>
      <c r="U24" s="17">
        <f t="shared" si="8"/>
        <v>1.5543481095991818E-2</v>
      </c>
      <c r="V24" s="17">
        <f t="shared" si="8"/>
        <v>1.8413351914536837E-2</v>
      </c>
      <c r="W24" s="17">
        <f t="shared" si="8"/>
        <v>1.5261194066572384E-2</v>
      </c>
      <c r="X24" s="17">
        <f t="shared" si="8"/>
        <v>1.7594594022080461E-2</v>
      </c>
      <c r="Y24" s="17">
        <f t="shared" si="8"/>
        <v>1.2504248614472663E-2</v>
      </c>
      <c r="Z24" s="17">
        <f t="shared" si="8"/>
        <v>9.9502285671436447E-3</v>
      </c>
      <c r="AA24" s="17">
        <f t="shared" si="8"/>
        <v>9.5504817462724635E-3</v>
      </c>
      <c r="AB24" s="17">
        <f t="shared" si="8"/>
        <v>8.4829412425031867E-3</v>
      </c>
      <c r="AC24" s="17">
        <f t="shared" ref="AC24" si="14">AC9/AC$13</f>
        <v>9.6977440955212275E-3</v>
      </c>
    </row>
    <row r="25" spans="1:29" x14ac:dyDescent="0.2">
      <c r="A25" s="55"/>
      <c r="B25" s="21" t="s">
        <v>8</v>
      </c>
      <c r="C25" s="17">
        <f t="shared" si="7"/>
        <v>0.73081576644117763</v>
      </c>
      <c r="D25" s="17">
        <f t="shared" si="8"/>
        <v>0.75533783441555735</v>
      </c>
      <c r="E25" s="17">
        <f t="shared" si="8"/>
        <v>0.58683761755227837</v>
      </c>
      <c r="F25" s="17">
        <f t="shared" si="8"/>
        <v>0.58335887591801705</v>
      </c>
      <c r="G25" s="17">
        <f t="shared" si="8"/>
        <v>0.54619266827079327</v>
      </c>
      <c r="H25" s="17">
        <f t="shared" si="8"/>
        <v>0.50054605631439997</v>
      </c>
      <c r="I25" s="17">
        <f t="shared" si="8"/>
        <v>0.49374764522814624</v>
      </c>
      <c r="J25" s="17">
        <f t="shared" si="8"/>
        <v>0.46188223578827486</v>
      </c>
      <c r="K25" s="17">
        <f t="shared" si="8"/>
        <v>0.43650562758795658</v>
      </c>
      <c r="L25" s="17">
        <f t="shared" si="8"/>
        <v>0.41208821926228478</v>
      </c>
      <c r="M25" s="17">
        <f t="shared" si="8"/>
        <v>0.35663587417208936</v>
      </c>
      <c r="N25" s="17">
        <f t="shared" si="8"/>
        <v>0.34394243131185726</v>
      </c>
      <c r="O25" s="17">
        <f t="shared" si="8"/>
        <v>0.40532788447245033</v>
      </c>
      <c r="P25" s="17">
        <f t="shared" si="8"/>
        <v>0.38254702207940117</v>
      </c>
      <c r="Q25" s="17">
        <f t="shared" si="8"/>
        <v>0.38358572093490001</v>
      </c>
      <c r="R25" s="17">
        <f t="shared" si="8"/>
        <v>0.32902080057186595</v>
      </c>
      <c r="S25" s="17">
        <f t="shared" si="8"/>
        <v>0.33419449005539303</v>
      </c>
      <c r="T25" s="17">
        <f t="shared" si="8"/>
        <v>0.30335102516268958</v>
      </c>
      <c r="U25" s="17">
        <f t="shared" si="8"/>
        <v>0.28240376813400653</v>
      </c>
      <c r="V25" s="17">
        <f t="shared" si="8"/>
        <v>0.28438480069450894</v>
      </c>
      <c r="W25" s="17">
        <f t="shared" si="8"/>
        <v>0.31187790259644116</v>
      </c>
      <c r="X25" s="17">
        <f t="shared" si="8"/>
        <v>0.33366845992843358</v>
      </c>
      <c r="Y25" s="17">
        <f t="shared" si="8"/>
        <v>0.37256042540001016</v>
      </c>
      <c r="Z25" s="17">
        <f t="shared" si="8"/>
        <v>0.36085050903416105</v>
      </c>
      <c r="AA25" s="17">
        <f t="shared" si="8"/>
        <v>0.33580977787405225</v>
      </c>
      <c r="AB25" s="17">
        <f t="shared" si="8"/>
        <v>0.31482216157507575</v>
      </c>
      <c r="AC25" s="17">
        <f t="shared" ref="AC25" si="15">AC10/AC$13</f>
        <v>0.31565927477718275</v>
      </c>
    </row>
    <row r="26" spans="1:29" x14ac:dyDescent="0.2">
      <c r="A26" s="74" t="s">
        <v>20</v>
      </c>
      <c r="B26" s="75"/>
      <c r="C26" s="17">
        <f t="shared" si="7"/>
        <v>0.26446826215773717</v>
      </c>
      <c r="D26" s="17">
        <f t="shared" si="8"/>
        <v>0.24004368803484202</v>
      </c>
      <c r="E26" s="17">
        <f t="shared" si="8"/>
        <v>0.39993959678008845</v>
      </c>
      <c r="F26" s="17">
        <f t="shared" si="8"/>
        <v>0.40392998244599099</v>
      </c>
      <c r="G26" s="17">
        <f t="shared" si="8"/>
        <v>0.44003834979517392</v>
      </c>
      <c r="H26" s="17">
        <f t="shared" si="8"/>
        <v>0.48378095576942859</v>
      </c>
      <c r="I26" s="17">
        <f t="shared" si="8"/>
        <v>0.48739068310379402</v>
      </c>
      <c r="J26" s="17">
        <f t="shared" si="8"/>
        <v>0.5121607167977692</v>
      </c>
      <c r="K26" s="17">
        <f t="shared" si="8"/>
        <v>0.50281451796483256</v>
      </c>
      <c r="L26" s="17">
        <f t="shared" si="8"/>
        <v>0.54638853095278539</v>
      </c>
      <c r="M26" s="17">
        <f t="shared" si="8"/>
        <v>0.62476613399186487</v>
      </c>
      <c r="N26" s="17">
        <f t="shared" si="8"/>
        <v>0.60296842231429026</v>
      </c>
      <c r="O26" s="17">
        <f t="shared" si="8"/>
        <v>0.55915295662614362</v>
      </c>
      <c r="P26" s="17">
        <f t="shared" si="8"/>
        <v>0.58777745226117684</v>
      </c>
      <c r="Q26" s="17">
        <f t="shared" si="8"/>
        <v>0.58126541576652735</v>
      </c>
      <c r="R26" s="17">
        <f t="shared" si="8"/>
        <v>0.56338666722872655</v>
      </c>
      <c r="S26" s="17">
        <f t="shared" si="8"/>
        <v>0.57497819940260364</v>
      </c>
      <c r="T26" s="17">
        <f t="shared" si="8"/>
        <v>0.52474024902110028</v>
      </c>
      <c r="U26" s="17">
        <f t="shared" si="8"/>
        <v>0.49447779768254851</v>
      </c>
      <c r="V26" s="17">
        <f t="shared" si="8"/>
        <v>0.48358083280454062</v>
      </c>
      <c r="W26" s="17">
        <f t="shared" si="8"/>
        <v>0.47176283133700903</v>
      </c>
      <c r="X26" s="17">
        <f t="shared" si="8"/>
        <v>0.51907986154902253</v>
      </c>
      <c r="Y26" s="17">
        <f t="shared" si="8"/>
        <v>0.58823765522916038</v>
      </c>
      <c r="Z26" s="17">
        <f t="shared" si="8"/>
        <v>0.60470945410621002</v>
      </c>
      <c r="AA26" s="17">
        <f t="shared" si="8"/>
        <v>0.6356763484846899</v>
      </c>
      <c r="AB26" s="17">
        <f t="shared" si="8"/>
        <v>0.65533113239183549</v>
      </c>
      <c r="AC26" s="17">
        <f t="shared" ref="AC26" si="16">AC11/AC$13</f>
        <v>0.65505434503978188</v>
      </c>
    </row>
    <row r="27" spans="1:29" ht="15" customHeight="1" x14ac:dyDescent="0.2">
      <c r="A27" s="81" t="s">
        <v>0</v>
      </c>
      <c r="B27" s="81"/>
      <c r="C27" s="17">
        <f t="shared" si="7"/>
        <v>4.7159714010853292E-3</v>
      </c>
      <c r="D27" s="17">
        <f t="shared" si="8"/>
        <v>4.6184775496005189E-3</v>
      </c>
      <c r="E27" s="17">
        <f t="shared" si="8"/>
        <v>1.3222785667633189E-2</v>
      </c>
      <c r="F27" s="17">
        <f t="shared" si="8"/>
        <v>1.271114163599206E-2</v>
      </c>
      <c r="G27" s="17">
        <f t="shared" si="8"/>
        <v>1.3768981934032795E-2</v>
      </c>
      <c r="H27" s="17">
        <f t="shared" si="8"/>
        <v>1.5672987916171569E-2</v>
      </c>
      <c r="I27" s="17">
        <f t="shared" si="8"/>
        <v>1.886167166805983E-2</v>
      </c>
      <c r="J27" s="17">
        <f t="shared" si="8"/>
        <v>2.5957047413955849E-2</v>
      </c>
      <c r="K27" s="17">
        <f t="shared" si="8"/>
        <v>6.0679854447210871E-2</v>
      </c>
      <c r="L27" s="17">
        <f t="shared" si="8"/>
        <v>4.1523249784929966E-2</v>
      </c>
      <c r="M27" s="17">
        <f t="shared" si="8"/>
        <v>1.8597991836045661E-2</v>
      </c>
      <c r="N27" s="17">
        <f t="shared" si="8"/>
        <v>5.3089146373852633E-2</v>
      </c>
      <c r="O27" s="17">
        <f t="shared" si="8"/>
        <v>3.5519158901406153E-2</v>
      </c>
      <c r="P27" s="17">
        <f t="shared" si="8"/>
        <v>2.9675525659421893E-2</v>
      </c>
      <c r="Q27" s="17">
        <f t="shared" si="8"/>
        <v>3.5148863298572704E-2</v>
      </c>
      <c r="R27" s="17">
        <f t="shared" si="8"/>
        <v>0.10759253219940761</v>
      </c>
      <c r="S27" s="17">
        <f t="shared" si="8"/>
        <v>9.0827310542003326E-2</v>
      </c>
      <c r="T27" s="17">
        <f t="shared" si="8"/>
        <v>0.17190872581621006</v>
      </c>
      <c r="U27" s="17">
        <f t="shared" si="8"/>
        <v>0.22311843418344493</v>
      </c>
      <c r="V27" s="17">
        <f t="shared" si="8"/>
        <v>0.23203436650095047</v>
      </c>
      <c r="W27" s="17">
        <f t="shared" si="8"/>
        <v>0.21635926606654973</v>
      </c>
      <c r="X27" s="17">
        <f t="shared" si="8"/>
        <v>0.14725167852254384</v>
      </c>
      <c r="Y27" s="17">
        <f t="shared" si="8"/>
        <v>3.9201919370829494E-2</v>
      </c>
      <c r="Z27" s="17">
        <f t="shared" si="8"/>
        <v>3.4440036859628903E-2</v>
      </c>
      <c r="AA27" s="17">
        <f t="shared" si="8"/>
        <v>2.8513873641257782E-2</v>
      </c>
      <c r="AB27" s="17">
        <f t="shared" si="8"/>
        <v>2.9846706033088699E-2</v>
      </c>
      <c r="AC27" s="17">
        <f t="shared" ref="AC27" si="17">AC12/AC$13</f>
        <v>2.9286380183035268E-2</v>
      </c>
    </row>
    <row r="28" spans="1:29" ht="15.75" x14ac:dyDescent="0.25">
      <c r="A28" s="82" t="s">
        <v>9</v>
      </c>
      <c r="B28" s="82"/>
      <c r="C28" s="17">
        <f t="shared" si="7"/>
        <v>1</v>
      </c>
      <c r="D28" s="17">
        <f t="shared" si="8"/>
        <v>1</v>
      </c>
      <c r="E28" s="17">
        <f t="shared" si="8"/>
        <v>1</v>
      </c>
      <c r="F28" s="17">
        <f t="shared" si="8"/>
        <v>1</v>
      </c>
      <c r="G28" s="17">
        <f t="shared" si="8"/>
        <v>1</v>
      </c>
      <c r="H28" s="17">
        <f t="shared" si="8"/>
        <v>1</v>
      </c>
      <c r="I28" s="17">
        <f t="shared" si="8"/>
        <v>1</v>
      </c>
      <c r="J28" s="17">
        <f t="shared" si="8"/>
        <v>1</v>
      </c>
      <c r="K28" s="17">
        <f t="shared" si="8"/>
        <v>1</v>
      </c>
      <c r="L28" s="17">
        <f t="shared" si="8"/>
        <v>1</v>
      </c>
      <c r="M28" s="17">
        <f t="shared" si="8"/>
        <v>1</v>
      </c>
      <c r="N28" s="17">
        <f t="shared" si="8"/>
        <v>1</v>
      </c>
      <c r="O28" s="17">
        <f t="shared" si="8"/>
        <v>1</v>
      </c>
      <c r="P28" s="17">
        <f t="shared" si="8"/>
        <v>1</v>
      </c>
      <c r="Q28" s="17">
        <f t="shared" si="8"/>
        <v>1</v>
      </c>
      <c r="R28" s="17">
        <f t="shared" si="8"/>
        <v>1</v>
      </c>
      <c r="S28" s="17">
        <f t="shared" si="8"/>
        <v>1</v>
      </c>
      <c r="T28" s="17">
        <f t="shared" si="8"/>
        <v>1</v>
      </c>
      <c r="U28" s="17">
        <f t="shared" si="8"/>
        <v>1</v>
      </c>
      <c r="V28" s="17">
        <f t="shared" si="8"/>
        <v>1</v>
      </c>
      <c r="W28" s="17">
        <f t="shared" si="8"/>
        <v>1</v>
      </c>
      <c r="X28" s="17">
        <f t="shared" si="8"/>
        <v>1</v>
      </c>
      <c r="Y28" s="17">
        <f t="shared" si="8"/>
        <v>1</v>
      </c>
      <c r="Z28" s="17">
        <f t="shared" si="8"/>
        <v>1</v>
      </c>
      <c r="AA28" s="17">
        <f t="shared" si="8"/>
        <v>1</v>
      </c>
      <c r="AB28" s="17">
        <f t="shared" si="8"/>
        <v>1</v>
      </c>
      <c r="AC28" s="17">
        <f t="shared" ref="AC28" si="18">AC13/AC$13</f>
        <v>1</v>
      </c>
    </row>
  </sheetData>
  <mergeCells count="17">
    <mergeCell ref="C18:AC18"/>
    <mergeCell ref="A3:A4"/>
    <mergeCell ref="B3:B4"/>
    <mergeCell ref="AJ3:AJ4"/>
    <mergeCell ref="AJ5:AJ13"/>
    <mergeCell ref="AD3:AI3"/>
    <mergeCell ref="C3:AC3"/>
    <mergeCell ref="A26:B26"/>
    <mergeCell ref="A27:B27"/>
    <mergeCell ref="A28:B28"/>
    <mergeCell ref="A5:A10"/>
    <mergeCell ref="A11:B11"/>
    <mergeCell ref="A12:B12"/>
    <mergeCell ref="A13:B13"/>
    <mergeCell ref="A18:A19"/>
    <mergeCell ref="B18:B19"/>
    <mergeCell ref="A20:A25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Cd</vt:lpstr>
      <vt:lpstr>Pb</vt:lpstr>
      <vt:lpstr>Hg</vt:lpstr>
    </vt:vector>
  </TitlesOfParts>
  <Company>UAB Penki kontinentai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Vilma Bimbaitė</cp:lastModifiedBy>
  <dcterms:created xsi:type="dcterms:W3CDTF">2017-02-16T09:43:55Z</dcterms:created>
  <dcterms:modified xsi:type="dcterms:W3CDTF">2018-06-18T07:28:42Z</dcterms:modified>
</cp:coreProperties>
</file>